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nnem\Desktop\"/>
    </mc:Choice>
  </mc:AlternateContent>
  <xr:revisionPtr revIDLastSave="0" documentId="8_{320BA22C-652F-4837-B272-B9E2E2D77609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Calc" sheetId="3" state="hidden" r:id="rId2"/>
    <sheet name="Sheet2" sheetId="4" state="hidden" r:id="rId3"/>
  </sheets>
  <definedNames>
    <definedName name="_xlnm.Print_Area" localSheetId="0">Sheet1!$A$1:$AC$82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1" i="1" l="1"/>
  <c r="X12" i="1"/>
  <c r="X10" i="1"/>
  <c r="X11" i="1"/>
  <c r="X13" i="1"/>
  <c r="X9" i="1"/>
  <c r="K13" i="1"/>
  <c r="K11" i="1"/>
  <c r="K10" i="1"/>
  <c r="K9" i="1"/>
  <c r="X59" i="1" l="1"/>
  <c r="B29" i="1" l="1"/>
  <c r="D81" i="1" l="1"/>
  <c r="C81" i="1"/>
  <c r="B81" i="1"/>
  <c r="S12" i="1" l="1"/>
  <c r="C18" i="3" l="1"/>
  <c r="C13" i="3"/>
  <c r="B12" i="1"/>
  <c r="B13" i="1"/>
  <c r="Z12" i="1"/>
  <c r="S13" i="1"/>
  <c r="T13" i="1"/>
  <c r="U13" i="1"/>
  <c r="AA13" i="1"/>
  <c r="AB13" i="1"/>
  <c r="Q59" i="1"/>
  <c r="C4" i="3" s="1"/>
  <c r="Z13" i="1" l="1"/>
  <c r="AC13" i="1" s="1"/>
  <c r="V13" i="1"/>
  <c r="C14" i="3"/>
  <c r="S16" i="1" l="1"/>
  <c r="T16" i="1"/>
  <c r="U16" i="1"/>
  <c r="S10" i="1"/>
  <c r="T10" i="1"/>
  <c r="U10" i="1"/>
  <c r="AA10" i="1"/>
  <c r="AB10" i="1"/>
  <c r="S11" i="1"/>
  <c r="T11" i="1"/>
  <c r="U11" i="1"/>
  <c r="AA11" i="1"/>
  <c r="AB11" i="1"/>
  <c r="T12" i="1"/>
  <c r="U12" i="1"/>
  <c r="AA12" i="1"/>
  <c r="AB12" i="1"/>
  <c r="S17" i="1"/>
  <c r="T17" i="1"/>
  <c r="U17" i="1"/>
  <c r="S18" i="1"/>
  <c r="T18" i="1"/>
  <c r="U18" i="1"/>
  <c r="S19" i="1"/>
  <c r="T19" i="1"/>
  <c r="U19" i="1"/>
  <c r="S20" i="1"/>
  <c r="T20" i="1"/>
  <c r="U20" i="1"/>
  <c r="S21" i="1"/>
  <c r="T21" i="1"/>
  <c r="U21" i="1"/>
  <c r="Z21" i="1"/>
  <c r="AA21" i="1"/>
  <c r="AB21" i="1"/>
  <c r="S22" i="1"/>
  <c r="T22" i="1"/>
  <c r="U22" i="1"/>
  <c r="Z22" i="1"/>
  <c r="AA22" i="1"/>
  <c r="AB22" i="1"/>
  <c r="S23" i="1"/>
  <c r="T23" i="1"/>
  <c r="U23" i="1"/>
  <c r="V23" i="1" s="1"/>
  <c r="Z23" i="1"/>
  <c r="AA23" i="1"/>
  <c r="AB23" i="1"/>
  <c r="S24" i="1"/>
  <c r="T24" i="1"/>
  <c r="U24" i="1"/>
  <c r="Z24" i="1"/>
  <c r="AA24" i="1"/>
  <c r="AB24" i="1"/>
  <c r="S27" i="1"/>
  <c r="T27" i="1"/>
  <c r="U27" i="1"/>
  <c r="Z27" i="1"/>
  <c r="AA27" i="1"/>
  <c r="AB27" i="1"/>
  <c r="S28" i="1"/>
  <c r="T28" i="1"/>
  <c r="U28" i="1"/>
  <c r="Z28" i="1"/>
  <c r="AA28" i="1"/>
  <c r="AB28" i="1"/>
  <c r="S29" i="1"/>
  <c r="T29" i="1"/>
  <c r="U29" i="1"/>
  <c r="Z29" i="1"/>
  <c r="AA29" i="1"/>
  <c r="AB29" i="1"/>
  <c r="S30" i="1"/>
  <c r="T30" i="1"/>
  <c r="U30" i="1"/>
  <c r="Z30" i="1"/>
  <c r="AA30" i="1"/>
  <c r="AB30" i="1"/>
  <c r="S31" i="1"/>
  <c r="T31" i="1"/>
  <c r="U31" i="1"/>
  <c r="Z31" i="1"/>
  <c r="AA31" i="1"/>
  <c r="AB31" i="1"/>
  <c r="S34" i="1"/>
  <c r="T34" i="1"/>
  <c r="U34" i="1"/>
  <c r="Z34" i="1"/>
  <c r="AA34" i="1"/>
  <c r="AB34" i="1"/>
  <c r="S35" i="1"/>
  <c r="T35" i="1"/>
  <c r="U35" i="1"/>
  <c r="Z35" i="1"/>
  <c r="AA35" i="1"/>
  <c r="AB35" i="1"/>
  <c r="S36" i="1"/>
  <c r="T36" i="1"/>
  <c r="U36" i="1"/>
  <c r="Z36" i="1"/>
  <c r="AA36" i="1"/>
  <c r="AB36" i="1"/>
  <c r="U37" i="1"/>
  <c r="Z37" i="1"/>
  <c r="AA37" i="1"/>
  <c r="AB37" i="1"/>
  <c r="S40" i="1"/>
  <c r="T40" i="1"/>
  <c r="U40" i="1"/>
  <c r="Z40" i="1"/>
  <c r="AA40" i="1"/>
  <c r="AB40" i="1"/>
  <c r="S41" i="1"/>
  <c r="T41" i="1"/>
  <c r="U41" i="1"/>
  <c r="Z41" i="1"/>
  <c r="AA41" i="1"/>
  <c r="AB41" i="1"/>
  <c r="S42" i="1"/>
  <c r="T42" i="1"/>
  <c r="U42" i="1"/>
  <c r="Z42" i="1"/>
  <c r="AA42" i="1"/>
  <c r="AB42" i="1"/>
  <c r="S43" i="1"/>
  <c r="T43" i="1"/>
  <c r="U43" i="1"/>
  <c r="Z43" i="1"/>
  <c r="AA43" i="1"/>
  <c r="AB43" i="1"/>
  <c r="S44" i="1"/>
  <c r="T44" i="1"/>
  <c r="U44" i="1"/>
  <c r="Z44" i="1"/>
  <c r="AA44" i="1"/>
  <c r="AB44" i="1"/>
  <c r="S45" i="1"/>
  <c r="T45" i="1"/>
  <c r="U45" i="1"/>
  <c r="Z45" i="1"/>
  <c r="AA45" i="1"/>
  <c r="AB45" i="1"/>
  <c r="S48" i="1"/>
  <c r="T48" i="1"/>
  <c r="U48" i="1"/>
  <c r="Z48" i="1"/>
  <c r="AA48" i="1"/>
  <c r="AB48" i="1"/>
  <c r="S49" i="1"/>
  <c r="T49" i="1"/>
  <c r="U49" i="1"/>
  <c r="Z49" i="1"/>
  <c r="AA49" i="1"/>
  <c r="AB49" i="1"/>
  <c r="S50" i="1"/>
  <c r="T50" i="1"/>
  <c r="U50" i="1"/>
  <c r="Z50" i="1"/>
  <c r="AA50" i="1"/>
  <c r="AB50" i="1"/>
  <c r="S51" i="1"/>
  <c r="T51" i="1"/>
  <c r="U51" i="1"/>
  <c r="Z51" i="1"/>
  <c r="AA51" i="1"/>
  <c r="AB51" i="1"/>
  <c r="S52" i="1"/>
  <c r="T52" i="1"/>
  <c r="U52" i="1"/>
  <c r="Z52" i="1"/>
  <c r="AA52" i="1"/>
  <c r="AB52" i="1"/>
  <c r="S55" i="1"/>
  <c r="T55" i="1"/>
  <c r="U55" i="1"/>
  <c r="Z55" i="1"/>
  <c r="AA55" i="1"/>
  <c r="AB55" i="1"/>
  <c r="S56" i="1"/>
  <c r="T56" i="1"/>
  <c r="U56" i="1"/>
  <c r="Z56" i="1"/>
  <c r="AA56" i="1"/>
  <c r="AB56" i="1"/>
  <c r="S57" i="1"/>
  <c r="T57" i="1"/>
  <c r="U57" i="1"/>
  <c r="Z57" i="1"/>
  <c r="AA57" i="1"/>
  <c r="AB57" i="1"/>
  <c r="AB9" i="1"/>
  <c r="AA9" i="1"/>
  <c r="U9" i="1"/>
  <c r="T9" i="1"/>
  <c r="S9" i="1"/>
  <c r="B28" i="1"/>
  <c r="B30" i="1"/>
  <c r="B31" i="1"/>
  <c r="B19" i="1"/>
  <c r="B20" i="1"/>
  <c r="B21" i="1"/>
  <c r="B22" i="1"/>
  <c r="B23" i="1"/>
  <c r="B24" i="1"/>
  <c r="B17" i="1"/>
  <c r="B18" i="1"/>
  <c r="B10" i="1"/>
  <c r="B11" i="1"/>
  <c r="B9" i="1"/>
  <c r="H37" i="1"/>
  <c r="T37" i="1" s="1"/>
  <c r="G37" i="1"/>
  <c r="S37" i="1" s="1"/>
  <c r="B35" i="1"/>
  <c r="B36" i="1"/>
  <c r="B34" i="1"/>
  <c r="B27" i="1"/>
  <c r="M20" i="1"/>
  <c r="Z20" i="1" s="1"/>
  <c r="N20" i="1"/>
  <c r="AA20" i="1" s="1"/>
  <c r="O20" i="1"/>
  <c r="AB20" i="1" s="1"/>
  <c r="N19" i="1"/>
  <c r="AA19" i="1" s="1"/>
  <c r="O19" i="1"/>
  <c r="AB19" i="1" s="1"/>
  <c r="M19" i="1"/>
  <c r="Z19" i="1" s="1"/>
  <c r="M17" i="1"/>
  <c r="Z17" i="1" s="1"/>
  <c r="N17" i="1"/>
  <c r="AA17" i="1" s="1"/>
  <c r="O17" i="1"/>
  <c r="AB17" i="1" s="1"/>
  <c r="M18" i="1"/>
  <c r="Z18" i="1" s="1"/>
  <c r="N18" i="1"/>
  <c r="AA18" i="1" s="1"/>
  <c r="O18" i="1"/>
  <c r="AB18" i="1" s="1"/>
  <c r="N16" i="1"/>
  <c r="AA16" i="1" s="1"/>
  <c r="O16" i="1"/>
  <c r="AB16" i="1" s="1"/>
  <c r="M16" i="1"/>
  <c r="Z16" i="1" s="1"/>
  <c r="Z9" i="1"/>
  <c r="Z11" i="1"/>
  <c r="Z10" i="1"/>
  <c r="AC28" i="1" l="1"/>
  <c r="AC36" i="1"/>
  <c r="AC29" i="1"/>
  <c r="AC35" i="1"/>
  <c r="V35" i="1"/>
  <c r="AC30" i="1"/>
  <c r="V28" i="1"/>
  <c r="AC31" i="1"/>
  <c r="V30" i="1"/>
  <c r="V34" i="1"/>
  <c r="AC34" i="1"/>
  <c r="V36" i="1"/>
  <c r="V31" i="1"/>
  <c r="V24" i="1"/>
  <c r="AC23" i="1"/>
  <c r="V22" i="1"/>
  <c r="AC22" i="1"/>
  <c r="AC24" i="1"/>
  <c r="V21" i="1"/>
  <c r="V18" i="1"/>
  <c r="V29" i="1"/>
  <c r="V17" i="1"/>
  <c r="B37" i="1"/>
  <c r="V16" i="1"/>
  <c r="AC21" i="1"/>
  <c r="V20" i="1"/>
  <c r="V19" i="1"/>
  <c r="AC27" i="1"/>
  <c r="V27" i="1"/>
  <c r="AC57" i="1"/>
  <c r="AC56" i="1"/>
  <c r="AC51" i="1"/>
  <c r="AC50" i="1"/>
  <c r="AC45" i="1"/>
  <c r="AC44" i="1"/>
  <c r="V12" i="1"/>
  <c r="AC55" i="1"/>
  <c r="AC52" i="1"/>
  <c r="AC48" i="1"/>
  <c r="V9" i="1"/>
  <c r="V57" i="1"/>
  <c r="V56" i="1"/>
  <c r="V55" i="1"/>
  <c r="V52" i="1"/>
  <c r="V51" i="1"/>
  <c r="V50" i="1"/>
  <c r="V49" i="1"/>
  <c r="V48" i="1"/>
  <c r="V45" i="1"/>
  <c r="V44" i="1"/>
  <c r="V43" i="1"/>
  <c r="V42" i="1"/>
  <c r="V41" i="1"/>
  <c r="V40" i="1"/>
  <c r="AC12" i="1"/>
  <c r="V10" i="1"/>
  <c r="AC49" i="1"/>
  <c r="AC43" i="1"/>
  <c r="AC42" i="1"/>
  <c r="AC41" i="1"/>
  <c r="AC40" i="1"/>
  <c r="AC37" i="1"/>
  <c r="V11" i="1"/>
  <c r="V37" i="1"/>
  <c r="AC10" i="1"/>
  <c r="AC16" i="1"/>
  <c r="AC18" i="1"/>
  <c r="AC17" i="1"/>
  <c r="AC19" i="1"/>
  <c r="AC20" i="1"/>
  <c r="AC11" i="1"/>
  <c r="AC9" i="1"/>
  <c r="AB59" i="1"/>
  <c r="AA59" i="1"/>
  <c r="U59" i="1"/>
  <c r="T59" i="1"/>
  <c r="S59" i="1"/>
  <c r="B51" i="1"/>
  <c r="B49" i="1"/>
  <c r="B41" i="1"/>
  <c r="B40" i="1"/>
  <c r="V59" i="1" l="1"/>
  <c r="C8" i="3" s="1"/>
  <c r="C21" i="3" s="1"/>
  <c r="C25" i="3" s="1"/>
  <c r="AC59" i="1"/>
  <c r="Z59" i="1"/>
  <c r="C7" i="3" s="1"/>
  <c r="C20" i="3" s="1"/>
  <c r="C23" i="3" s="1"/>
</calcChain>
</file>

<file path=xl/sharedStrings.xml><?xml version="1.0" encoding="utf-8"?>
<sst xmlns="http://schemas.openxmlformats.org/spreadsheetml/2006/main" count="212" uniqueCount="139">
  <si>
    <t>Housing Related</t>
  </si>
  <si>
    <r>
      <t>1)</t>
    </r>
    <r>
      <rPr>
        <sz val="7"/>
        <color theme="1"/>
        <rFont val="Times New Roman"/>
        <family val="1"/>
      </rPr>
      <t xml:space="preserve">   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>Eviction from LA accommodation</t>
    </r>
  </si>
  <si>
    <r>
      <t>2)</t>
    </r>
    <r>
      <rPr>
        <sz val="7"/>
        <color theme="1"/>
        <rFont val="Times New Roman"/>
        <family val="1"/>
      </rPr>
      <t xml:space="preserve">   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>Homeless application</t>
    </r>
  </si>
  <si>
    <r>
      <t>4)</t>
    </r>
    <r>
      <rPr>
        <sz val="7"/>
        <color theme="1"/>
        <rFont val="Times New Roman"/>
        <family val="1"/>
      </rPr>
      <t xml:space="preserve">   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>Rough sleeping</t>
    </r>
  </si>
  <si>
    <r>
      <t>5)</t>
    </r>
    <r>
      <rPr>
        <sz val="7"/>
        <color theme="1"/>
        <rFont val="Times New Roman"/>
        <family val="1"/>
      </rPr>
      <t xml:space="preserve">   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>HB claim</t>
    </r>
  </si>
  <si>
    <t>Social Services</t>
  </si>
  <si>
    <r>
      <t>6)</t>
    </r>
    <r>
      <rPr>
        <sz val="7"/>
        <color theme="1"/>
        <rFont val="Times New Roman"/>
        <family val="1"/>
      </rPr>
      <t xml:space="preserve">   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>Child Taken into care</t>
    </r>
  </si>
  <si>
    <r>
      <t>8)</t>
    </r>
    <r>
      <rPr>
        <sz val="7"/>
        <color theme="1"/>
        <rFont val="Times New Roman"/>
        <family val="1"/>
      </rPr>
      <t xml:space="preserve">   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>Older person going into residential care</t>
    </r>
  </si>
  <si>
    <r>
      <t>9)</t>
    </r>
    <r>
      <rPr>
        <sz val="7"/>
        <color theme="1"/>
        <rFont val="Times New Roman"/>
        <family val="1"/>
      </rPr>
      <t xml:space="preserve">   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>Older person needing home care</t>
    </r>
  </si>
  <si>
    <r>
      <t>10)</t>
    </r>
    <r>
      <rPr>
        <sz val="7"/>
        <color theme="1"/>
        <rFont val="Times New Roman"/>
        <family val="1"/>
      </rPr>
      <t xml:space="preserve">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>Older person needing day care</t>
    </r>
  </si>
  <si>
    <r>
      <t>11)</t>
    </r>
    <r>
      <rPr>
        <sz val="7"/>
        <color theme="1"/>
        <rFont val="Times New Roman"/>
        <family val="1"/>
      </rPr>
      <t xml:space="preserve"> </t>
    </r>
    <r>
      <rPr>
        <sz val="11"/>
        <color rgb="FFFF0000"/>
        <rFont val="Arial"/>
        <family val="2"/>
      </rPr>
      <t xml:space="preserve">Prevention of need for </t>
    </r>
    <r>
      <rPr>
        <sz val="11"/>
        <color theme="1"/>
        <rFont val="Arial"/>
        <family val="2"/>
      </rPr>
      <t xml:space="preserve">Additional Support for person with learning disability </t>
    </r>
  </si>
  <si>
    <r>
      <t>12)</t>
    </r>
    <r>
      <rPr>
        <sz val="7"/>
        <color theme="1"/>
        <rFont val="Times New Roman"/>
        <family val="1"/>
      </rPr>
      <t xml:space="preserve"> </t>
    </r>
    <r>
      <rPr>
        <sz val="11"/>
        <color rgb="FFFF0000"/>
        <rFont val="Arial"/>
        <family val="2"/>
      </rPr>
      <t xml:space="preserve">Prevention of need for </t>
    </r>
    <r>
      <rPr>
        <sz val="11"/>
        <color theme="1"/>
        <rFont val="Arial"/>
        <family val="2"/>
      </rPr>
      <t xml:space="preserve">Additional Support for person with physical disability </t>
    </r>
  </si>
  <si>
    <r>
      <t>13)</t>
    </r>
    <r>
      <rPr>
        <sz val="7"/>
        <color theme="1"/>
        <rFont val="Times New Roman"/>
        <family val="1"/>
      </rPr>
      <t xml:space="preserve"> </t>
    </r>
    <r>
      <rPr>
        <sz val="11"/>
        <color rgb="FFFF0000"/>
        <rFont val="Arial"/>
        <family val="2"/>
      </rPr>
      <t xml:space="preserve">Prevention of need for </t>
    </r>
    <r>
      <rPr>
        <sz val="11"/>
        <color theme="1"/>
        <rFont val="Arial"/>
        <family val="2"/>
      </rPr>
      <t>Additional Support for person with mental health issue</t>
    </r>
  </si>
  <si>
    <t>Education</t>
  </si>
  <si>
    <r>
      <t>15)</t>
    </r>
    <r>
      <rPr>
        <sz val="7"/>
        <color theme="1"/>
        <rFont val="Times New Roman"/>
        <family val="1"/>
      </rPr>
      <t xml:space="preserve">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>Exclusion from school</t>
    </r>
  </si>
  <si>
    <r>
      <t>16)</t>
    </r>
    <r>
      <rPr>
        <sz val="7"/>
        <color theme="1"/>
        <rFont val="Times New Roman"/>
        <family val="1"/>
      </rPr>
      <t xml:space="preserve"> </t>
    </r>
    <r>
      <rPr>
        <sz val="11"/>
        <color rgb="FF00B050"/>
        <rFont val="Arial"/>
        <family val="2"/>
      </rPr>
      <t xml:space="preserve">Enable </t>
    </r>
    <r>
      <rPr>
        <sz val="11"/>
        <color theme="1"/>
        <rFont val="Arial"/>
        <family val="2"/>
      </rPr>
      <t>School readiness</t>
    </r>
  </si>
  <si>
    <r>
      <t>17)</t>
    </r>
    <r>
      <rPr>
        <sz val="7"/>
        <color theme="1"/>
        <rFont val="Times New Roman"/>
        <family val="1"/>
      </rPr>
      <t xml:space="preserve"> </t>
    </r>
    <r>
      <rPr>
        <sz val="11"/>
        <color rgb="FF00B050"/>
        <rFont val="Arial"/>
        <family val="2"/>
      </rPr>
      <t xml:space="preserve">Enable </t>
    </r>
    <r>
      <rPr>
        <sz val="11"/>
        <color theme="1"/>
        <rFont val="Arial"/>
        <family val="2"/>
      </rPr>
      <t>Further education</t>
    </r>
  </si>
  <si>
    <r>
      <t>18)</t>
    </r>
    <r>
      <rPr>
        <sz val="7"/>
        <color theme="1"/>
        <rFont val="Times New Roman"/>
        <family val="1"/>
      </rPr>
      <t xml:space="preserve"> </t>
    </r>
    <r>
      <rPr>
        <sz val="11"/>
        <color rgb="FF00B050"/>
        <rFont val="Arial"/>
        <family val="2"/>
      </rPr>
      <t xml:space="preserve">Enable </t>
    </r>
    <r>
      <rPr>
        <sz val="11"/>
        <color theme="1"/>
        <rFont val="Arial"/>
        <family val="2"/>
      </rPr>
      <t>Higher Education</t>
    </r>
  </si>
  <si>
    <t>Employment</t>
  </si>
  <si>
    <r>
      <t>19)</t>
    </r>
    <r>
      <rPr>
        <sz val="7"/>
        <color theme="1"/>
        <rFont val="Times New Roman"/>
        <family val="1"/>
      </rPr>
      <t xml:space="preserve"> </t>
    </r>
    <r>
      <rPr>
        <sz val="11"/>
        <color rgb="FF00B050"/>
        <rFont val="Arial"/>
        <family val="2"/>
      </rPr>
      <t xml:space="preserve">Enable a </t>
    </r>
    <r>
      <rPr>
        <sz val="11"/>
        <color theme="1"/>
        <rFont val="Arial"/>
        <family val="2"/>
      </rPr>
      <t>JSA claimant to enter work</t>
    </r>
  </si>
  <si>
    <r>
      <t>20)</t>
    </r>
    <r>
      <rPr>
        <sz val="7"/>
        <color theme="1"/>
        <rFont val="Times New Roman"/>
        <family val="1"/>
      </rPr>
      <t xml:space="preserve"> </t>
    </r>
    <r>
      <rPr>
        <sz val="11"/>
        <color rgb="FF00B050"/>
        <rFont val="Arial"/>
        <family val="2"/>
      </rPr>
      <t xml:space="preserve">Enable </t>
    </r>
    <r>
      <rPr>
        <sz val="11"/>
        <color theme="1"/>
        <rFont val="Arial"/>
        <family val="2"/>
      </rPr>
      <t>ESA claimant to enter work</t>
    </r>
  </si>
  <si>
    <r>
      <t>21)</t>
    </r>
    <r>
      <rPr>
        <sz val="7"/>
        <color theme="1"/>
        <rFont val="Times New Roman"/>
        <family val="1"/>
      </rPr>
      <t xml:space="preserve"> </t>
    </r>
    <r>
      <rPr>
        <sz val="11"/>
        <color rgb="FF00B050"/>
        <rFont val="Arial"/>
        <family val="2"/>
      </rPr>
      <t xml:space="preserve">Enable </t>
    </r>
    <r>
      <rPr>
        <sz val="11"/>
        <color theme="1"/>
        <rFont val="Arial"/>
        <family val="2"/>
      </rPr>
      <t>IS Claimant to enter work</t>
    </r>
  </si>
  <si>
    <r>
      <t>22)</t>
    </r>
    <r>
      <rPr>
        <sz val="7"/>
        <color theme="1"/>
        <rFont val="Times New Roman"/>
        <family val="1"/>
      </rPr>
      <t xml:space="preserve"> </t>
    </r>
    <r>
      <rPr>
        <sz val="11"/>
        <color rgb="FF00B050"/>
        <rFont val="Arial"/>
        <family val="2"/>
      </rPr>
      <t xml:space="preserve">Enable a person to </t>
    </r>
    <r>
      <rPr>
        <sz val="11"/>
        <color theme="1"/>
        <rFont val="Arial"/>
        <family val="2"/>
      </rPr>
      <t>Remain in Employment</t>
    </r>
  </si>
  <si>
    <t>Health</t>
  </si>
  <si>
    <r>
      <t>23)</t>
    </r>
    <r>
      <rPr>
        <sz val="7"/>
        <color theme="1"/>
        <rFont val="Times New Roman"/>
        <family val="1"/>
      </rPr>
      <t xml:space="preserve"> </t>
    </r>
    <r>
      <rPr>
        <sz val="11"/>
        <color rgb="FFFF0000"/>
        <rFont val="Arial"/>
        <family val="2"/>
      </rPr>
      <t xml:space="preserve">Prevention or reduction of </t>
    </r>
    <r>
      <rPr>
        <sz val="11"/>
        <color theme="1"/>
        <rFont val="Arial"/>
        <family val="2"/>
      </rPr>
      <t>Alcohol misuse</t>
    </r>
  </si>
  <si>
    <r>
      <t>24)</t>
    </r>
    <r>
      <rPr>
        <sz val="7"/>
        <color theme="1"/>
        <rFont val="Times New Roman"/>
        <family val="1"/>
      </rPr>
      <t xml:space="preserve"> </t>
    </r>
    <r>
      <rPr>
        <sz val="11"/>
        <color rgb="FFFF0000"/>
        <rFont val="Arial"/>
        <family val="2"/>
      </rPr>
      <t xml:space="preserve">Prevention or reduction of </t>
    </r>
    <r>
      <rPr>
        <sz val="11"/>
        <color theme="1"/>
        <rFont val="Arial"/>
        <family val="2"/>
      </rPr>
      <t>Drug Misuse</t>
    </r>
  </si>
  <si>
    <r>
      <t>25)</t>
    </r>
    <r>
      <rPr>
        <sz val="7"/>
        <color theme="1"/>
        <rFont val="Times New Roman"/>
        <family val="1"/>
      </rPr>
      <t xml:space="preserve">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>A&amp;E attendance</t>
    </r>
  </si>
  <si>
    <r>
      <t>26)</t>
    </r>
    <r>
      <rPr>
        <sz val="7"/>
        <color theme="1"/>
        <rFont val="Times New Roman"/>
        <family val="1"/>
      </rPr>
      <t xml:space="preserve">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 xml:space="preserve">Hospital admission: </t>
    </r>
  </si>
  <si>
    <r>
      <t>27)</t>
    </r>
    <r>
      <rPr>
        <sz val="7"/>
        <color theme="1"/>
        <rFont val="Times New Roman"/>
        <family val="1"/>
      </rPr>
      <t xml:space="preserve"> </t>
    </r>
    <r>
      <rPr>
        <sz val="11"/>
        <color rgb="FFFF0000"/>
        <rFont val="Arial"/>
        <family val="2"/>
      </rPr>
      <t xml:space="preserve">Prevention of need for </t>
    </r>
    <r>
      <rPr>
        <sz val="11"/>
        <color theme="1"/>
        <rFont val="Arial"/>
        <family val="2"/>
      </rPr>
      <t>Outpatient Care</t>
    </r>
  </si>
  <si>
    <r>
      <t>28)</t>
    </r>
    <r>
      <rPr>
        <sz val="7"/>
        <color theme="1"/>
        <rFont val="Times New Roman"/>
        <family val="1"/>
      </rPr>
      <t xml:space="preserve"> </t>
    </r>
    <r>
      <rPr>
        <sz val="11"/>
        <color rgb="FFFF0000"/>
        <rFont val="Arial"/>
        <family val="2"/>
      </rPr>
      <t xml:space="preserve">Prevention of need for </t>
    </r>
    <r>
      <rPr>
        <sz val="11"/>
        <color theme="1"/>
        <rFont val="Arial"/>
        <family val="2"/>
      </rPr>
      <t>GP / Nurse contact</t>
    </r>
  </si>
  <si>
    <t>Crime</t>
  </si>
  <si>
    <r>
      <t>29)</t>
    </r>
    <r>
      <rPr>
        <sz val="7"/>
        <color theme="1"/>
        <rFont val="Times New Roman"/>
        <family val="1"/>
      </rPr>
      <t xml:space="preserve">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>Anti-social behaviour</t>
    </r>
  </si>
  <si>
    <r>
      <t>30)</t>
    </r>
    <r>
      <rPr>
        <sz val="7"/>
        <color theme="1"/>
        <rFont val="Times New Roman"/>
        <family val="1"/>
      </rPr>
      <t xml:space="preserve">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>Domestic violence</t>
    </r>
  </si>
  <si>
    <r>
      <t>32)</t>
    </r>
    <r>
      <rPr>
        <sz val="7"/>
        <color theme="1"/>
        <rFont val="Times New Roman"/>
        <family val="1"/>
      </rPr>
      <t xml:space="preserve">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 xml:space="preserve">Other incident of crime </t>
    </r>
  </si>
  <si>
    <r>
      <t>33)</t>
    </r>
    <r>
      <rPr>
        <sz val="7"/>
        <color theme="1"/>
        <rFont val="Times New Roman"/>
        <family val="1"/>
      </rPr>
      <t xml:space="preserve">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>Prison sentence</t>
    </r>
  </si>
  <si>
    <t>Fire</t>
  </si>
  <si>
    <r>
      <t>34)</t>
    </r>
    <r>
      <rPr>
        <sz val="7"/>
        <color theme="1"/>
        <rFont val="Times New Roman"/>
        <family val="1"/>
      </rPr>
      <t xml:space="preserve">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>Domestic building fire</t>
    </r>
  </si>
  <si>
    <r>
      <t>35)</t>
    </r>
    <r>
      <rPr>
        <sz val="7"/>
        <color theme="1"/>
        <rFont val="Times New Roman"/>
        <family val="1"/>
      </rPr>
      <t xml:space="preserve">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>Non building fire</t>
    </r>
  </si>
  <si>
    <r>
      <t>36)</t>
    </r>
    <r>
      <rPr>
        <sz val="7"/>
        <color theme="1"/>
        <rFont val="Times New Roman"/>
        <family val="1"/>
      </rPr>
      <t xml:space="preserve"> </t>
    </r>
    <r>
      <rPr>
        <sz val="11"/>
        <color rgb="FF00B050"/>
        <rFont val="Arial"/>
        <family val="2"/>
      </rPr>
      <t xml:space="preserve">Increase </t>
    </r>
    <r>
      <rPr>
        <sz val="11"/>
        <color theme="1"/>
        <rFont val="Arial"/>
        <family val="2"/>
      </rPr>
      <t>Fire safety/ prevention / reduce risk</t>
    </r>
  </si>
  <si>
    <t>Unit</t>
  </si>
  <si>
    <t>Per incident</t>
  </si>
  <si>
    <t>Per application</t>
  </si>
  <si>
    <t>per week</t>
  </si>
  <si>
    <t>level 1</t>
  </si>
  <si>
    <t>level 2</t>
  </si>
  <si>
    <t>LA</t>
  </si>
  <si>
    <t>RSL</t>
  </si>
  <si>
    <t>per year</t>
  </si>
  <si>
    <t>DWP</t>
  </si>
  <si>
    <t>per application</t>
  </si>
  <si>
    <r>
      <t>7)</t>
    </r>
    <r>
      <rPr>
        <sz val="7"/>
        <color theme="1"/>
        <rFont val="Times New Roman"/>
        <family val="1"/>
      </rPr>
      <t xml:space="preserve">   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>Child remaining in foster care</t>
    </r>
  </si>
  <si>
    <t>social services</t>
  </si>
  <si>
    <t>Social services</t>
  </si>
  <si>
    <t>per hour</t>
  </si>
  <si>
    <t>13 a) Social worker adult services cost per hour</t>
  </si>
  <si>
    <t>Multiple</t>
  </si>
  <si>
    <t>Per person per year</t>
  </si>
  <si>
    <r>
      <t>14)</t>
    </r>
    <r>
      <rPr>
        <sz val="7"/>
        <color theme="1"/>
        <rFont val="Times New Roman"/>
        <family val="1"/>
      </rPr>
      <t xml:space="preserve">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>Truancy - assumes 5 weeks per year</t>
    </r>
  </si>
  <si>
    <t>DOE</t>
  </si>
  <si>
    <t xml:space="preserve">per year </t>
  </si>
  <si>
    <t>HM Treasury</t>
  </si>
  <si>
    <t>HM treasury</t>
  </si>
  <si>
    <t>Schools</t>
  </si>
  <si>
    <t>NHS</t>
  </si>
  <si>
    <t>Per claimant per year</t>
  </si>
  <si>
    <t>per year per person</t>
  </si>
  <si>
    <t>Criminal justice System</t>
  </si>
  <si>
    <t>per incident</t>
  </si>
  <si>
    <t>per episode</t>
  </si>
  <si>
    <t>per admission</t>
  </si>
  <si>
    <t>Clinical Commissioning group</t>
  </si>
  <si>
    <t>GP</t>
  </si>
  <si>
    <t>Police</t>
  </si>
  <si>
    <t>Pure fiscal</t>
  </si>
  <si>
    <t>per person per year</t>
  </si>
  <si>
    <t>Criminal Justice System</t>
  </si>
  <si>
    <t>LA £348</t>
  </si>
  <si>
    <t>Prison</t>
  </si>
  <si>
    <t xml:space="preserve">fire service </t>
  </si>
  <si>
    <t>Economic</t>
  </si>
  <si>
    <t>Social</t>
  </si>
  <si>
    <t>LA Fiscal</t>
  </si>
  <si>
    <t>LA Economic</t>
  </si>
  <si>
    <t>LA Social</t>
  </si>
  <si>
    <r>
      <t>31)</t>
    </r>
    <r>
      <rPr>
        <sz val="7"/>
        <color theme="1"/>
        <rFont val="Times New Roman"/>
        <family val="1"/>
      </rPr>
      <t xml:space="preserve"> </t>
    </r>
    <r>
      <rPr>
        <sz val="11"/>
        <color rgb="FFFF0000"/>
        <rFont val="Arial"/>
        <family val="2"/>
      </rPr>
      <t xml:space="preserve">Prevention of </t>
    </r>
    <r>
      <rPr>
        <sz val="11"/>
        <color theme="1"/>
        <rFont val="Arial"/>
        <family val="2"/>
      </rPr>
      <t>Youth Offending - case management</t>
    </r>
  </si>
  <si>
    <t>Number of cases</t>
  </si>
  <si>
    <t>Total</t>
  </si>
  <si>
    <t>Pure fiscal total</t>
  </si>
  <si>
    <t>Economic total</t>
  </si>
  <si>
    <t>Social total</t>
  </si>
  <si>
    <t xml:space="preserve">Grand Total </t>
  </si>
  <si>
    <t>LA Fiscal total</t>
  </si>
  <si>
    <t>LA Economic total</t>
  </si>
  <si>
    <t>LA Social total</t>
  </si>
  <si>
    <t>Grand Total</t>
  </si>
  <si>
    <t xml:space="preserve">Total Value </t>
  </si>
  <si>
    <t>Local Authority</t>
  </si>
  <si>
    <t>Children's Services</t>
  </si>
  <si>
    <t xml:space="preserve">LA </t>
  </si>
  <si>
    <t>Main agency bearing the cost</t>
  </si>
  <si>
    <t>Cost saving detail - Reason for award</t>
  </si>
  <si>
    <t>Extrapolated savings</t>
  </si>
  <si>
    <t>LA Fiscal value</t>
  </si>
  <si>
    <t>Sample as a % of value</t>
  </si>
  <si>
    <t>Sample as a % of awards</t>
  </si>
  <si>
    <t>Annual cost of admin</t>
  </si>
  <si>
    <t>Total annual cost</t>
  </si>
  <si>
    <t>Estimate for awards</t>
  </si>
  <si>
    <t>Annual fiscal value</t>
  </si>
  <si>
    <t>Fiscal Cost to value to LA</t>
  </si>
  <si>
    <t xml:space="preserve">Cost to value total Central &amp; Local Gov </t>
  </si>
  <si>
    <t xml:space="preserve">Annual Total Value </t>
  </si>
  <si>
    <t>1 to</t>
  </si>
  <si>
    <t>Total Gov value</t>
  </si>
  <si>
    <t>Cases examined</t>
  </si>
  <si>
    <t xml:space="preserve">Value of awards </t>
  </si>
  <si>
    <t>LWP Awards made Oct 14 to Sept 15</t>
  </si>
  <si>
    <t>LWP Spend October 2014 to End Sept 2015</t>
  </si>
  <si>
    <t>13a</t>
  </si>
  <si>
    <t xml:space="preserve">The value of these services show the average hourly rate: </t>
  </si>
  <si>
    <r>
      <rPr>
        <b/>
        <sz val="11"/>
        <color theme="1"/>
        <rFont val="Arial"/>
        <family val="2"/>
      </rPr>
      <t>13)</t>
    </r>
    <r>
      <rPr>
        <sz val="11"/>
        <color theme="1"/>
        <rFont val="Arial"/>
        <family val="2"/>
      </rPr>
      <t xml:space="preserve"> 8 cases identified and calculated x15 hrs each  </t>
    </r>
  </si>
  <si>
    <r>
      <rPr>
        <b/>
        <sz val="11"/>
        <color theme="1"/>
        <rFont val="Arial"/>
        <family val="2"/>
      </rPr>
      <t>13 a)</t>
    </r>
    <r>
      <rPr>
        <sz val="11"/>
        <color theme="1"/>
        <rFont val="Arial"/>
        <family val="2"/>
      </rPr>
      <t xml:space="preserve"> - 7 cases identified calculated at x15 hrs each </t>
    </r>
  </si>
  <si>
    <t>Housing</t>
  </si>
  <si>
    <t xml:space="preserve">Employment </t>
  </si>
  <si>
    <t xml:space="preserve">Total </t>
  </si>
  <si>
    <t>Area</t>
  </si>
  <si>
    <t xml:space="preserve">Period - financial year 18-19 - based on 50 case studies from a total of 748 </t>
  </si>
  <si>
    <t>CLAS -  Cost benefit report</t>
  </si>
  <si>
    <t xml:space="preserve">NB: </t>
  </si>
  <si>
    <r>
      <t xml:space="preserve">8) </t>
    </r>
    <r>
      <rPr>
        <sz val="11"/>
        <color theme="1"/>
        <rFont val="Arial"/>
        <family val="2"/>
      </rPr>
      <t xml:space="preserve">1 case identified and calculated x 52 weeks </t>
    </r>
  </si>
  <si>
    <r>
      <t xml:space="preserve">7) </t>
    </r>
    <r>
      <rPr>
        <sz val="11"/>
        <color theme="1"/>
        <rFont val="Arial"/>
        <family val="2"/>
      </rPr>
      <t>2 cases identified and calculated x 52 weeks each</t>
    </r>
  </si>
  <si>
    <r>
      <t xml:space="preserve">9) </t>
    </r>
    <r>
      <rPr>
        <sz val="11"/>
        <color theme="1"/>
        <rFont val="Arial"/>
        <family val="2"/>
      </rPr>
      <t>2 cases identified and calculated x 52 weeks each</t>
    </r>
  </si>
  <si>
    <t>The value of these services show the average weekly rate:</t>
  </si>
  <si>
    <r>
      <t xml:space="preserve">11) </t>
    </r>
    <r>
      <rPr>
        <sz val="11"/>
        <color theme="1"/>
        <rFont val="Arial"/>
        <family val="2"/>
      </rPr>
      <t>2 cases identified and calculated x 52 weeks each</t>
    </r>
  </si>
  <si>
    <r>
      <t xml:space="preserve">12) </t>
    </r>
    <r>
      <rPr>
        <sz val="11"/>
        <color theme="1"/>
        <rFont val="Arial"/>
        <family val="2"/>
      </rPr>
      <t xml:space="preserve">4 cases identified and calculated x 52 weeks each </t>
    </r>
  </si>
  <si>
    <t>District</t>
  </si>
  <si>
    <t xml:space="preserve">District Council Total </t>
  </si>
  <si>
    <t xml:space="preserve">5) 3 cases identified and calculated x 52 weeks each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</si>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</sst>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£&quot;#,##0;[Red]\-&quot;£&quot;#,##0"/>
    <numFmt numFmtId="8" formatCode="&quot;£&quot;#,##0.00;[Red]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General_)"/>
    <numFmt numFmtId="166" formatCode="#\ ##0"/>
    <numFmt numFmtId="167" formatCode="_-&quot;£&quot;* #,##0_-;\-&quot;£&quot;* #,##0_-;_-&quot;£&quot;* &quot;-&quot;??_-;_-@_-"/>
  </numFmts>
  <fonts count="22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Times New Roman"/>
      <family val="1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rgb="FF1F497D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b/>
      <sz val="12"/>
      <color indexed="8"/>
      <name val="Arial"/>
      <family val="2"/>
    </font>
    <font>
      <sz val="10"/>
      <name val="System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2" fillId="0" borderId="0"/>
    <xf numFmtId="41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" fillId="0" borderId="0"/>
    <xf numFmtId="0" fontId="9" fillId="0" borderId="0"/>
    <xf numFmtId="166" fontId="16" fillId="0" borderId="0"/>
    <xf numFmtId="0" fontId="8" fillId="0" borderId="0"/>
    <xf numFmtId="0" fontId="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9" fillId="0" borderId="0"/>
    <xf numFmtId="166" fontId="16" fillId="0" borderId="0"/>
    <xf numFmtId="0" fontId="8" fillId="0" borderId="0"/>
    <xf numFmtId="0" fontId="18" fillId="0" borderId="0"/>
    <xf numFmtId="166" fontId="16" fillId="0" borderId="0"/>
    <xf numFmtId="0" fontId="8" fillId="0" borderId="0"/>
    <xf numFmtId="0" fontId="9" fillId="0" borderId="0"/>
    <xf numFmtId="166" fontId="16" fillId="0" borderId="0"/>
    <xf numFmtId="166" fontId="16" fillId="0" borderId="0"/>
    <xf numFmtId="166" fontId="16" fillId="0" borderId="0"/>
    <xf numFmtId="9" fontId="11" fillId="0" borderId="0" applyFont="0" applyFill="0" applyBorder="0" applyAlignment="0" applyProtection="0"/>
    <xf numFmtId="0" fontId="9" fillId="0" borderId="0"/>
    <xf numFmtId="0" fontId="13" fillId="0" borderId="0" applyFont="0"/>
    <xf numFmtId="165" fontId="15" fillId="0" borderId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/>
    <xf numFmtId="0" fontId="0" fillId="0" borderId="0" xfId="0" applyFont="1"/>
    <xf numFmtId="0" fontId="18" fillId="0" borderId="1" xfId="0" applyFont="1" applyBorder="1"/>
    <xf numFmtId="164" fontId="0" fillId="0" borderId="1" xfId="0" applyNumberFormat="1" applyBorder="1"/>
    <xf numFmtId="0" fontId="0" fillId="3" borderId="1" xfId="0" applyFont="1" applyFill="1" applyBorder="1"/>
    <xf numFmtId="0" fontId="0" fillId="0" borderId="0" xfId="0" applyBorder="1"/>
    <xf numFmtId="0" fontId="18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164" fontId="1" fillId="5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3" borderId="2" xfId="0" applyFill="1" applyBorder="1"/>
    <xf numFmtId="0" fontId="3" fillId="4" borderId="1" xfId="0" applyFont="1" applyFill="1" applyBorder="1" applyAlignment="1">
      <alignment vertical="center"/>
    </xf>
    <xf numFmtId="0" fontId="18" fillId="0" borderId="0" xfId="0" applyFont="1" applyBorder="1"/>
    <xf numFmtId="0" fontId="2" fillId="0" borderId="0" xfId="0" applyFont="1" applyBorder="1" applyAlignment="1">
      <alignment horizontal="left" vertical="center" indent="6"/>
    </xf>
    <xf numFmtId="0" fontId="2" fillId="0" borderId="3" xfId="0" applyFont="1" applyBorder="1" applyAlignment="1">
      <alignment horizontal="left" vertical="center" indent="4"/>
    </xf>
    <xf numFmtId="0" fontId="2" fillId="0" borderId="4" xfId="0" applyFont="1" applyBorder="1" applyAlignment="1">
      <alignment vertical="center"/>
    </xf>
    <xf numFmtId="164" fontId="0" fillId="0" borderId="0" xfId="0" applyNumberFormat="1" applyBorder="1"/>
    <xf numFmtId="0" fontId="2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1" xfId="0" applyFont="1" applyBorder="1" applyAlignment="1">
      <alignment horizontal="left"/>
    </xf>
    <xf numFmtId="164" fontId="0" fillId="0" borderId="5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5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1" xfId="0" applyBorder="1"/>
    <xf numFmtId="164" fontId="0" fillId="0" borderId="0" xfId="0" applyNumberFormat="1"/>
    <xf numFmtId="164" fontId="0" fillId="0" borderId="1" xfId="0" applyNumberFormat="1" applyFill="1" applyBorder="1"/>
    <xf numFmtId="164" fontId="0" fillId="0" borderId="1" xfId="0" applyNumberFormat="1" applyBorder="1" applyAlignment="1">
      <alignment horizontal="left"/>
    </xf>
    <xf numFmtId="164" fontId="1" fillId="6" borderId="1" xfId="0" applyNumberFormat="1" applyFont="1" applyFill="1" applyBorder="1" applyAlignment="1">
      <alignment horizontal="center" wrapText="1"/>
    </xf>
    <xf numFmtId="164" fontId="1" fillId="8" borderId="0" xfId="0" applyNumberFormat="1" applyFont="1" applyFill="1" applyBorder="1" applyAlignment="1">
      <alignment horizontal="center" wrapText="1"/>
    </xf>
    <xf numFmtId="0" fontId="0" fillId="8" borderId="0" xfId="0" applyFill="1"/>
    <xf numFmtId="164" fontId="1" fillId="7" borderId="1" xfId="0" applyNumberFormat="1" applyFont="1" applyFill="1" applyBorder="1" applyAlignment="1">
      <alignment horizontal="center" wrapText="1"/>
    </xf>
    <xf numFmtId="0" fontId="1" fillId="9" borderId="0" xfId="0" applyFont="1" applyFill="1"/>
    <xf numFmtId="164" fontId="1" fillId="6" borderId="2" xfId="0" applyNumberFormat="1" applyFont="1" applyFill="1" applyBorder="1" applyAlignment="1">
      <alignment horizontal="center" wrapText="1"/>
    </xf>
    <xf numFmtId="164" fontId="1" fillId="6" borderId="6" xfId="0" applyNumberFormat="1" applyFont="1" applyFill="1" applyBorder="1" applyAlignment="1">
      <alignment horizontal="center" wrapText="1"/>
    </xf>
    <xf numFmtId="164" fontId="0" fillId="0" borderId="2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1" fillId="7" borderId="2" xfId="0" applyNumberFormat="1" applyFont="1" applyFill="1" applyBorder="1" applyAlignment="1">
      <alignment horizontal="center" wrapText="1"/>
    </xf>
    <xf numFmtId="164" fontId="1" fillId="7" borderId="6" xfId="0" applyNumberFormat="1" applyFont="1" applyFill="1" applyBorder="1" applyAlignment="1">
      <alignment horizontal="center" wrapText="1"/>
    </xf>
    <xf numFmtId="2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0" fontId="1" fillId="10" borderId="6" xfId="0" applyFont="1" applyFill="1" applyBorder="1"/>
    <xf numFmtId="164" fontId="1" fillId="5" borderId="1" xfId="0" applyNumberFormat="1" applyFont="1" applyFill="1" applyBorder="1" applyAlignment="1">
      <alignment horizontal="center" wrapText="1"/>
    </xf>
    <xf numFmtId="1" fontId="0" fillId="0" borderId="10" xfId="0" applyNumberFormat="1" applyBorder="1"/>
    <xf numFmtId="0" fontId="12" fillId="0" borderId="1" xfId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 indent="2"/>
    </xf>
    <xf numFmtId="0" fontId="1" fillId="0" borderId="0" xfId="0" applyFont="1"/>
    <xf numFmtId="9" fontId="0" fillId="0" borderId="1" xfId="54" applyFont="1" applyBorder="1"/>
    <xf numFmtId="20" fontId="0" fillId="0" borderId="1" xfId="0" applyNumberFormat="1" applyBorder="1"/>
    <xf numFmtId="0" fontId="0" fillId="12" borderId="1" xfId="0" applyFill="1" applyBorder="1"/>
    <xf numFmtId="164" fontId="1" fillId="11" borderId="6" xfId="0" applyNumberFormat="1" applyFont="1" applyFill="1" applyBorder="1" applyAlignment="1">
      <alignment horizontal="center" wrapText="1"/>
    </xf>
    <xf numFmtId="0" fontId="0" fillId="0" borderId="1" xfId="0" applyBorder="1" applyProtection="1">
      <protection locked="0"/>
    </xf>
    <xf numFmtId="6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164" fontId="0" fillId="0" borderId="1" xfId="0" applyNumberFormat="1" applyBorder="1" applyProtection="1"/>
    <xf numFmtId="1" fontId="0" fillId="0" borderId="1" xfId="0" applyNumberFormat="1" applyBorder="1" applyProtection="1"/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2"/>
    </xf>
    <xf numFmtId="0" fontId="2" fillId="0" borderId="1" xfId="0" applyFont="1" applyFill="1" applyBorder="1" applyAlignment="1">
      <alignment horizontal="left" vertical="center" indent="2"/>
    </xf>
    <xf numFmtId="167" fontId="0" fillId="0" borderId="1" xfId="55" applyNumberFormat="1" applyFont="1" applyBorder="1"/>
    <xf numFmtId="167" fontId="18" fillId="0" borderId="1" xfId="55" applyNumberFormat="1" applyFont="1" applyBorder="1"/>
    <xf numFmtId="0" fontId="3" fillId="0" borderId="1" xfId="0" applyFont="1" applyFill="1" applyBorder="1" applyAlignment="1">
      <alignment horizontal="left" vertical="center" indent="2"/>
    </xf>
    <xf numFmtId="0" fontId="1" fillId="0" borderId="1" xfId="0" applyFont="1" applyBorder="1"/>
    <xf numFmtId="167" fontId="1" fillId="0" borderId="1" xfId="55" applyNumberFormat="1" applyFont="1" applyBorder="1"/>
    <xf numFmtId="1" fontId="0" fillId="0" borderId="0" xfId="0" applyNumberFormat="1" applyBorder="1"/>
    <xf numFmtId="2" fontId="0" fillId="0" borderId="0" xfId="0" applyNumberFormat="1" applyBorder="1"/>
    <xf numFmtId="164" fontId="1" fillId="0" borderId="0" xfId="0" applyNumberFormat="1" applyFont="1" applyBorder="1"/>
    <xf numFmtId="164" fontId="1" fillId="13" borderId="6" xfId="0" applyNumberFormat="1" applyFont="1" applyFill="1" applyBorder="1" applyAlignment="1">
      <alignment horizontal="center" wrapText="1"/>
    </xf>
    <xf numFmtId="164" fontId="0" fillId="0" borderId="6" xfId="0" applyNumberForma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0" fillId="8" borderId="1" xfId="0" applyNumberFormat="1" applyFill="1" applyBorder="1"/>
    <xf numFmtId="8" fontId="0" fillId="0" borderId="1" xfId="0" applyNumberFormat="1" applyBorder="1"/>
    <xf numFmtId="0" fontId="1" fillId="2" borderId="1" xfId="0" applyFont="1" applyFill="1" applyBorder="1" applyAlignment="1">
      <alignment horizontal="center" wrapText="1"/>
    </xf>
  </cellXfs>
  <cellStyles count="56">
    <cellStyle name="Comma [0] 2" xfId="2" xr:uid="{00000000-0005-0000-0000-000000000000}"/>
    <cellStyle name="Comma 2" xfId="3" xr:uid="{00000000-0005-0000-0000-000001000000}"/>
    <cellStyle name="Comma 3" xfId="4" xr:uid="{00000000-0005-0000-0000-000002000000}"/>
    <cellStyle name="Currency" xfId="55" builtinId="4"/>
    <cellStyle name="Currency 2" xfId="6" xr:uid="{00000000-0005-0000-0000-000003000000}"/>
    <cellStyle name="Currency 3" xfId="7" xr:uid="{00000000-0005-0000-0000-000004000000}"/>
    <cellStyle name="Currency 4" xfId="8" xr:uid="{00000000-0005-0000-0000-000005000000}"/>
    <cellStyle name="Currency 5" xfId="5" xr:uid="{00000000-0005-0000-0000-000006000000}"/>
    <cellStyle name="external input" xfId="9" xr:uid="{00000000-0005-0000-0000-000007000000}"/>
    <cellStyle name="Hyperlink 2" xfId="10" xr:uid="{00000000-0005-0000-0000-000008000000}"/>
    <cellStyle name="Hyperlink 3" xfId="11" xr:uid="{00000000-0005-0000-0000-000009000000}"/>
    <cellStyle name="Normal" xfId="0" builtinId="0"/>
    <cellStyle name="Normal 10" xfId="12" xr:uid="{00000000-0005-0000-0000-00000B000000}"/>
    <cellStyle name="Normal 11" xfId="13" xr:uid="{00000000-0005-0000-0000-00000C000000}"/>
    <cellStyle name="Normal 11 2" xfId="14" xr:uid="{00000000-0005-0000-0000-00000D000000}"/>
    <cellStyle name="Normal 11 3" xfId="15" xr:uid="{00000000-0005-0000-0000-00000E000000}"/>
    <cellStyle name="Normal 11 4" xfId="16" xr:uid="{00000000-0005-0000-0000-00000F000000}"/>
    <cellStyle name="Normal 11 5" xfId="17" xr:uid="{00000000-0005-0000-0000-000010000000}"/>
    <cellStyle name="Normal 11 6" xfId="18" xr:uid="{00000000-0005-0000-0000-000011000000}"/>
    <cellStyle name="Normal 11 7" xfId="19" xr:uid="{00000000-0005-0000-0000-000012000000}"/>
    <cellStyle name="Normal 12" xfId="20" xr:uid="{00000000-0005-0000-0000-000013000000}"/>
    <cellStyle name="Normal 13" xfId="21" xr:uid="{00000000-0005-0000-0000-000014000000}"/>
    <cellStyle name="Normal 14" xfId="22" xr:uid="{00000000-0005-0000-0000-000015000000}"/>
    <cellStyle name="Normal 15" xfId="23" xr:uid="{00000000-0005-0000-0000-000016000000}"/>
    <cellStyle name="Normal 16" xfId="24" xr:uid="{00000000-0005-0000-0000-000017000000}"/>
    <cellStyle name="Normal 17" xfId="25" xr:uid="{00000000-0005-0000-0000-000018000000}"/>
    <cellStyle name="Normal 18" xfId="26" xr:uid="{00000000-0005-0000-0000-000019000000}"/>
    <cellStyle name="Normal 19" xfId="1" xr:uid="{00000000-0005-0000-0000-00001A000000}"/>
    <cellStyle name="Normal 2" xfId="27" xr:uid="{00000000-0005-0000-0000-00001B000000}"/>
    <cellStyle name="Normal 2 2" xfId="28" xr:uid="{00000000-0005-0000-0000-00001C000000}"/>
    <cellStyle name="Normal 2_Lookups" xfId="29" xr:uid="{00000000-0005-0000-0000-00001D000000}"/>
    <cellStyle name="Normal 3" xfId="30" xr:uid="{00000000-0005-0000-0000-00001E000000}"/>
    <cellStyle name="Normal 3 10" xfId="31" xr:uid="{00000000-0005-0000-0000-00001F000000}"/>
    <cellStyle name="Normal 3 2" xfId="32" xr:uid="{00000000-0005-0000-0000-000020000000}"/>
    <cellStyle name="Normal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3 6" xfId="36" xr:uid="{00000000-0005-0000-0000-000024000000}"/>
    <cellStyle name="Normal 3 7" xfId="37" xr:uid="{00000000-0005-0000-0000-000025000000}"/>
    <cellStyle name="Normal 3 8" xfId="38" xr:uid="{00000000-0005-0000-0000-000026000000}"/>
    <cellStyle name="Normal 3 9" xfId="39" xr:uid="{00000000-0005-0000-0000-000027000000}"/>
    <cellStyle name="Normal 4" xfId="40" xr:uid="{00000000-0005-0000-0000-000028000000}"/>
    <cellStyle name="Normal 4 2" xfId="41" xr:uid="{00000000-0005-0000-0000-000029000000}"/>
    <cellStyle name="Normal 4_Lookups" xfId="42" xr:uid="{00000000-0005-0000-0000-00002A000000}"/>
    <cellStyle name="Normal 5" xfId="43" xr:uid="{00000000-0005-0000-0000-00002B000000}"/>
    <cellStyle name="Normal 5 2" xfId="44" xr:uid="{00000000-0005-0000-0000-00002C000000}"/>
    <cellStyle name="Normal 5_Lookups" xfId="45" xr:uid="{00000000-0005-0000-0000-00002D000000}"/>
    <cellStyle name="Normal 6" xfId="46" xr:uid="{00000000-0005-0000-0000-00002E000000}"/>
    <cellStyle name="Normal 7" xfId="47" xr:uid="{00000000-0005-0000-0000-00002F000000}"/>
    <cellStyle name="Normal 8" xfId="48" xr:uid="{00000000-0005-0000-0000-000030000000}"/>
    <cellStyle name="Normal 9" xfId="49" xr:uid="{00000000-0005-0000-0000-000031000000}"/>
    <cellStyle name="Percent" xfId="54" builtinId="5"/>
    <cellStyle name="Percent 2" xfId="50" xr:uid="{00000000-0005-0000-0000-000033000000}"/>
    <cellStyle name="Style 1" xfId="51" xr:uid="{00000000-0005-0000-0000-000034000000}"/>
    <cellStyle name="u" xfId="52" xr:uid="{00000000-0005-0000-0000-000035000000}"/>
    <cellStyle name="Undefined" xfId="53" xr:uid="{00000000-0005-0000-0000-00003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81"/>
  <sheetViews>
    <sheetView tabSelected="1" zoomScaleNormal="100" workbookViewId="0">
      <pane xSplit="1" ySplit="4" topLeftCell="J5" activePane="bottomRight" state="frozen"/>
      <selection pane="topRight" activeCell="B1" sqref="B1"/>
      <selection pane="bottomLeft" activeCell="A2" sqref="A2"/>
      <selection pane="bottomRight" activeCell="Q25" sqref="Q25"/>
    </sheetView>
  </sheetViews>
  <sheetFormatPr defaultRowHeight="15" x14ac:dyDescent="0.2"/>
  <cols>
    <col min="1" max="1" width="64.6640625" customWidth="1"/>
    <col min="2" max="2" width="9.88671875" bestFit="1" customWidth="1"/>
    <col min="3" max="3" width="16.21875" style="3" customWidth="1"/>
    <col min="4" max="5" width="10.88671875" customWidth="1"/>
    <col min="6" max="6" width="4" customWidth="1"/>
    <col min="7" max="7" width="9.88671875" bestFit="1" customWidth="1"/>
    <col min="8" max="8" width="9.88671875" customWidth="1"/>
    <col min="9" max="9" width="9.88671875" bestFit="1" customWidth="1"/>
    <col min="10" max="10" width="4.5546875" customWidth="1"/>
    <col min="11" max="11" width="10.44140625" customWidth="1"/>
    <col min="12" max="12" width="4.5546875" customWidth="1"/>
    <col min="13" max="13" width="9.88671875" bestFit="1" customWidth="1"/>
    <col min="14" max="14" width="10.109375" customWidth="1"/>
    <col min="15" max="15" width="9.21875" customWidth="1"/>
    <col min="16" max="16" width="5.77734375" customWidth="1"/>
    <col min="18" max="18" width="2.88671875" customWidth="1"/>
    <col min="19" max="19" width="12.33203125" customWidth="1"/>
    <col min="20" max="20" width="12" customWidth="1"/>
    <col min="21" max="21" width="11.109375" customWidth="1"/>
    <col min="22" max="22" width="12.33203125" customWidth="1"/>
    <col min="23" max="23" width="4.88671875" style="39" customWidth="1"/>
    <col min="24" max="24" width="10.21875" style="39" customWidth="1"/>
    <col min="25" max="25" width="4.88671875" style="39" customWidth="1"/>
    <col min="26" max="26" width="12.6640625" customWidth="1"/>
    <col min="27" max="27" width="10.33203125" customWidth="1"/>
    <col min="29" max="29" width="13.77734375" customWidth="1"/>
  </cols>
  <sheetData>
    <row r="2" spans="1:29" ht="15.75" x14ac:dyDescent="0.25">
      <c r="A2" s="41" t="s">
        <v>127</v>
      </c>
      <c r="B2" s="3"/>
    </row>
    <row r="3" spans="1:29" ht="27.75" customHeight="1" thickBot="1" x14ac:dyDescent="0.3">
      <c r="A3" s="41" t="s">
        <v>126</v>
      </c>
      <c r="B3" s="3"/>
    </row>
    <row r="4" spans="1:29" ht="51" customHeight="1" thickBot="1" x14ac:dyDescent="0.3">
      <c r="A4" s="10" t="s">
        <v>100</v>
      </c>
      <c r="B4" s="14" t="s">
        <v>95</v>
      </c>
      <c r="C4" s="13" t="s">
        <v>39</v>
      </c>
      <c r="D4" s="91" t="s">
        <v>99</v>
      </c>
      <c r="E4" s="91"/>
      <c r="F4" s="12"/>
      <c r="G4" s="11" t="s">
        <v>73</v>
      </c>
      <c r="H4" s="11" t="s">
        <v>79</v>
      </c>
      <c r="I4" s="11" t="s">
        <v>80</v>
      </c>
      <c r="K4" s="11" t="s">
        <v>135</v>
      </c>
      <c r="M4" s="55" t="s">
        <v>81</v>
      </c>
      <c r="N4" s="55" t="s">
        <v>82</v>
      </c>
      <c r="O4" s="55" t="s">
        <v>83</v>
      </c>
      <c r="Q4" s="64" t="s">
        <v>85</v>
      </c>
      <c r="R4" s="38"/>
      <c r="S4" s="37" t="s">
        <v>87</v>
      </c>
      <c r="T4" s="37" t="s">
        <v>88</v>
      </c>
      <c r="U4" s="42" t="s">
        <v>89</v>
      </c>
      <c r="V4" s="43" t="s">
        <v>90</v>
      </c>
      <c r="W4" s="38"/>
      <c r="X4" s="84" t="s">
        <v>136</v>
      </c>
      <c r="Y4" s="38"/>
      <c r="Z4" s="40" t="s">
        <v>91</v>
      </c>
      <c r="AA4" s="40" t="s">
        <v>92</v>
      </c>
      <c r="AB4" s="48" t="s">
        <v>93</v>
      </c>
      <c r="AC4" s="49" t="s">
        <v>94</v>
      </c>
    </row>
    <row r="5" spans="1:29" x14ac:dyDescent="0.2">
      <c r="B5" s="4"/>
      <c r="C5" s="4"/>
      <c r="D5" s="7" t="s">
        <v>43</v>
      </c>
      <c r="E5" s="15" t="s">
        <v>44</v>
      </c>
      <c r="F5" s="8"/>
      <c r="G5" s="21"/>
      <c r="H5" s="21"/>
      <c r="I5" s="21"/>
      <c r="W5"/>
      <c r="X5"/>
      <c r="Y5"/>
    </row>
    <row r="6" spans="1:29" x14ac:dyDescent="0.2">
      <c r="A6" s="1"/>
      <c r="B6" s="4"/>
      <c r="C6" s="4"/>
      <c r="D6" s="4"/>
      <c r="F6" s="8"/>
      <c r="G6" s="21"/>
      <c r="H6" s="21"/>
      <c r="I6" s="21"/>
      <c r="W6"/>
      <c r="X6"/>
      <c r="Y6"/>
    </row>
    <row r="7" spans="1:29" x14ac:dyDescent="0.2">
      <c r="A7" s="16" t="s">
        <v>0</v>
      </c>
      <c r="B7" s="4"/>
      <c r="C7" s="4"/>
      <c r="D7" s="4"/>
      <c r="F7" s="8"/>
      <c r="G7" s="21"/>
      <c r="H7" s="21"/>
      <c r="I7" s="21"/>
      <c r="W7"/>
      <c r="X7"/>
      <c r="Y7"/>
    </row>
    <row r="8" spans="1:29" ht="15.75" thickBot="1" x14ac:dyDescent="0.25">
      <c r="A8" s="20"/>
      <c r="B8" s="4"/>
      <c r="C8" s="4"/>
      <c r="D8" s="4"/>
      <c r="F8" s="8"/>
      <c r="G8" s="21"/>
      <c r="H8" s="21"/>
      <c r="I8" s="21"/>
      <c r="W8"/>
      <c r="X8"/>
      <c r="Y8"/>
    </row>
    <row r="9" spans="1:29" x14ac:dyDescent="0.2">
      <c r="A9" s="58" t="s">
        <v>1</v>
      </c>
      <c r="B9" s="29">
        <f>SUM(G9:I9)</f>
        <v>7276</v>
      </c>
      <c r="C9" s="9" t="s">
        <v>40</v>
      </c>
      <c r="D9" s="23" t="s">
        <v>45</v>
      </c>
      <c r="E9" s="23" t="s">
        <v>46</v>
      </c>
      <c r="G9" s="6">
        <v>7276</v>
      </c>
      <c r="H9" s="6">
        <v>0</v>
      </c>
      <c r="I9" s="6">
        <v>0</v>
      </c>
      <c r="K9" s="6">
        <f>SUM(G9-190-177)</f>
        <v>6909</v>
      </c>
      <c r="M9" s="89">
        <v>0</v>
      </c>
      <c r="N9" s="90">
        <v>0</v>
      </c>
      <c r="O9" s="90">
        <v>0</v>
      </c>
      <c r="Q9" s="63">
        <v>2</v>
      </c>
      <c r="S9" s="6">
        <f>SUM(Q9*G9)</f>
        <v>14552</v>
      </c>
      <c r="T9" s="6">
        <f>SUM(Q9*H9)</f>
        <v>0</v>
      </c>
      <c r="U9" s="44">
        <f>SUM(Q9*I9)</f>
        <v>0</v>
      </c>
      <c r="V9" s="45">
        <f>SUM(S9:U9)</f>
        <v>14552</v>
      </c>
      <c r="W9"/>
      <c r="X9" s="45">
        <f>SUM(Q9*K9)</f>
        <v>13818</v>
      </c>
      <c r="Y9"/>
      <c r="Z9" s="6">
        <f t="shared" ref="Z9:Z13" si="0">SUM(Q9*M9)</f>
        <v>0</v>
      </c>
      <c r="AA9" s="6">
        <f t="shared" ref="AA9:AA13" si="1">SUM(Q9*N9)</f>
        <v>0</v>
      </c>
      <c r="AB9" s="44">
        <f t="shared" ref="AB9:AB13" si="2">SUM(Q9*O9)</f>
        <v>0</v>
      </c>
      <c r="AC9" s="45">
        <f>SUM(Z9:AB9)</f>
        <v>0</v>
      </c>
    </row>
    <row r="10" spans="1:29" x14ac:dyDescent="0.2">
      <c r="A10" s="58" t="s">
        <v>2</v>
      </c>
      <c r="B10" s="29">
        <f t="shared" ref="B10:B24" si="3">SUM(G10:I10)</f>
        <v>2724</v>
      </c>
      <c r="C10" s="9" t="s">
        <v>41</v>
      </c>
      <c r="D10" s="23" t="s">
        <v>45</v>
      </c>
      <c r="E10" s="23" t="s">
        <v>46</v>
      </c>
      <c r="G10" s="6">
        <v>2724</v>
      </c>
      <c r="H10" s="6">
        <v>0</v>
      </c>
      <c r="I10" s="6">
        <v>0</v>
      </c>
      <c r="K10" s="6">
        <f>SUM(G10-87)</f>
        <v>2637</v>
      </c>
      <c r="M10" s="89">
        <v>0</v>
      </c>
      <c r="N10" s="90">
        <v>0</v>
      </c>
      <c r="O10" s="90">
        <v>0</v>
      </c>
      <c r="Q10" s="63">
        <v>20</v>
      </c>
      <c r="S10" s="6">
        <f>SUM(Q10*G10)</f>
        <v>54480</v>
      </c>
      <c r="T10" s="6">
        <f>SUM(Q10*H10)</f>
        <v>0</v>
      </c>
      <c r="U10" s="44">
        <f>SUM(Q10*I10)</f>
        <v>0</v>
      </c>
      <c r="V10" s="46">
        <f t="shared" ref="V10:V57" si="4">SUM(S10:U10)</f>
        <v>54480</v>
      </c>
      <c r="W10"/>
      <c r="X10" s="46">
        <f t="shared" ref="X10:X13" si="5">SUM(Q10*K10)</f>
        <v>52740</v>
      </c>
      <c r="Y10"/>
      <c r="Z10" s="6">
        <f t="shared" si="0"/>
        <v>0</v>
      </c>
      <c r="AA10" s="6">
        <f t="shared" si="1"/>
        <v>0</v>
      </c>
      <c r="AB10" s="44">
        <f t="shared" si="2"/>
        <v>0</v>
      </c>
      <c r="AC10" s="46">
        <f t="shared" ref="AC10:AC57" si="6">SUM(Z10:AB10)</f>
        <v>0</v>
      </c>
    </row>
    <row r="11" spans="1:29" x14ac:dyDescent="0.2">
      <c r="A11" s="58" t="s">
        <v>3</v>
      </c>
      <c r="B11" s="29">
        <f t="shared" si="3"/>
        <v>8605</v>
      </c>
      <c r="C11" s="9" t="s">
        <v>47</v>
      </c>
      <c r="D11" s="23" t="s">
        <v>45</v>
      </c>
      <c r="E11" s="23"/>
      <c r="G11" s="6">
        <v>8605</v>
      </c>
      <c r="H11" s="6">
        <v>0</v>
      </c>
      <c r="I11" s="6">
        <v>0</v>
      </c>
      <c r="K11" s="6">
        <f>G11</f>
        <v>8605</v>
      </c>
      <c r="M11" s="89">
        <v>0</v>
      </c>
      <c r="N11" s="90">
        <v>0</v>
      </c>
      <c r="O11" s="90">
        <v>0</v>
      </c>
      <c r="Q11" s="63">
        <v>0</v>
      </c>
      <c r="S11" s="6">
        <f>SUM(Q11*G11)</f>
        <v>0</v>
      </c>
      <c r="T11" s="6">
        <f>SUM(Q11*H11)</f>
        <v>0</v>
      </c>
      <c r="U11" s="44">
        <f>SUM(Q11*I11)</f>
        <v>0</v>
      </c>
      <c r="V11" s="46">
        <f t="shared" si="4"/>
        <v>0</v>
      </c>
      <c r="W11"/>
      <c r="X11" s="46">
        <f t="shared" si="5"/>
        <v>0</v>
      </c>
      <c r="Y11"/>
      <c r="Z11" s="6">
        <f t="shared" si="0"/>
        <v>0</v>
      </c>
      <c r="AA11" s="6">
        <f t="shared" si="1"/>
        <v>0</v>
      </c>
      <c r="AB11" s="44">
        <f t="shared" si="2"/>
        <v>0</v>
      </c>
      <c r="AC11" s="46">
        <f t="shared" si="6"/>
        <v>0</v>
      </c>
    </row>
    <row r="12" spans="1:29" x14ac:dyDescent="0.2">
      <c r="A12" s="58" t="s">
        <v>4</v>
      </c>
      <c r="B12" s="29">
        <f t="shared" si="3"/>
        <v>94</v>
      </c>
      <c r="C12" s="9" t="s">
        <v>42</v>
      </c>
      <c r="D12" s="23" t="s">
        <v>48</v>
      </c>
      <c r="E12" s="23" t="s">
        <v>45</v>
      </c>
      <c r="G12" s="6">
        <v>94</v>
      </c>
      <c r="H12" s="6">
        <v>0</v>
      </c>
      <c r="I12" s="6">
        <v>0</v>
      </c>
      <c r="K12" s="35">
        <v>0</v>
      </c>
      <c r="M12" s="89">
        <v>0</v>
      </c>
      <c r="N12" s="90">
        <v>0</v>
      </c>
      <c r="O12" s="90">
        <v>0</v>
      </c>
      <c r="Q12" s="63">
        <v>156</v>
      </c>
      <c r="S12" s="6">
        <f>SUM(Q12*(G12+G13))</f>
        <v>22776</v>
      </c>
      <c r="T12" s="6">
        <f>SUM(Q12*H12)</f>
        <v>0</v>
      </c>
      <c r="U12" s="44">
        <f>SUM(Q12*I12)</f>
        <v>0</v>
      </c>
      <c r="V12" s="46">
        <f t="shared" si="4"/>
        <v>22776</v>
      </c>
      <c r="W12"/>
      <c r="X12" s="46">
        <f>SUM(Q12*K13)</f>
        <v>8112</v>
      </c>
      <c r="Y12"/>
      <c r="Z12" s="6">
        <f>SUM(Q12*M13)</f>
        <v>0</v>
      </c>
      <c r="AA12" s="6">
        <f t="shared" si="1"/>
        <v>0</v>
      </c>
      <c r="AB12" s="44">
        <f t="shared" si="2"/>
        <v>0</v>
      </c>
      <c r="AC12" s="46">
        <f t="shared" si="6"/>
        <v>0</v>
      </c>
    </row>
    <row r="13" spans="1:29" ht="15.75" thickBot="1" x14ac:dyDescent="0.25">
      <c r="A13" s="19"/>
      <c r="B13" s="29">
        <f t="shared" si="3"/>
        <v>52</v>
      </c>
      <c r="C13" s="9" t="s">
        <v>49</v>
      </c>
      <c r="D13" s="23" t="s">
        <v>45</v>
      </c>
      <c r="E13" s="23" t="s">
        <v>48</v>
      </c>
      <c r="G13" s="6">
        <v>52</v>
      </c>
      <c r="H13" s="6">
        <v>0</v>
      </c>
      <c r="I13" s="6">
        <v>0</v>
      </c>
      <c r="K13" s="6">
        <f>G13</f>
        <v>52</v>
      </c>
      <c r="M13" s="89">
        <v>0</v>
      </c>
      <c r="N13" s="90">
        <v>0</v>
      </c>
      <c r="O13" s="90">
        <v>0</v>
      </c>
      <c r="Q13" s="63">
        <v>0</v>
      </c>
      <c r="S13" s="6">
        <f>SUM(Q13*G13)</f>
        <v>0</v>
      </c>
      <c r="T13" s="6">
        <f>SUM(Q13*H13)</f>
        <v>0</v>
      </c>
      <c r="U13" s="44">
        <f>SUM(Q13*I13)</f>
        <v>0</v>
      </c>
      <c r="V13" s="47">
        <f t="shared" si="4"/>
        <v>0</v>
      </c>
      <c r="W13"/>
      <c r="X13" s="47">
        <f t="shared" si="5"/>
        <v>0</v>
      </c>
      <c r="Y13"/>
      <c r="Z13" s="6">
        <f t="shared" si="0"/>
        <v>0</v>
      </c>
      <c r="AA13" s="6">
        <f t="shared" si="1"/>
        <v>0</v>
      </c>
      <c r="AB13" s="44">
        <f t="shared" si="2"/>
        <v>0</v>
      </c>
      <c r="AC13" s="47">
        <f t="shared" si="6"/>
        <v>0</v>
      </c>
    </row>
    <row r="14" spans="1:29" x14ac:dyDescent="0.2">
      <c r="A14" s="1"/>
      <c r="B14" s="30"/>
      <c r="D14" s="24"/>
      <c r="E14" s="24"/>
      <c r="G14" s="21"/>
      <c r="H14" s="21"/>
      <c r="I14" s="21"/>
      <c r="S14" s="34"/>
      <c r="T14" s="34"/>
      <c r="U14" s="34"/>
      <c r="V14" s="34"/>
      <c r="W14"/>
      <c r="X14"/>
      <c r="Y14"/>
      <c r="Z14" s="34"/>
      <c r="AA14" s="34"/>
      <c r="AB14" s="34"/>
      <c r="AC14" s="34"/>
    </row>
    <row r="15" spans="1:29" ht="15.75" thickBot="1" x14ac:dyDescent="0.25">
      <c r="A15" s="16" t="s">
        <v>5</v>
      </c>
      <c r="B15" s="30"/>
      <c r="D15" s="24"/>
      <c r="E15" s="24"/>
      <c r="G15" s="21"/>
      <c r="H15" s="21"/>
      <c r="I15" s="21"/>
      <c r="S15" s="34"/>
      <c r="T15" s="34"/>
      <c r="U15" s="34"/>
      <c r="V15" s="34"/>
      <c r="W15"/>
      <c r="X15"/>
      <c r="Y15"/>
      <c r="Z15" s="34"/>
      <c r="AA15" s="34"/>
      <c r="AB15" s="34"/>
      <c r="AC15" s="34"/>
    </row>
    <row r="16" spans="1:29" x14ac:dyDescent="0.2">
      <c r="A16" s="58" t="s">
        <v>6</v>
      </c>
      <c r="B16" s="29">
        <v>52676</v>
      </c>
      <c r="C16" s="5" t="s">
        <v>47</v>
      </c>
      <c r="D16" s="25" t="s">
        <v>51</v>
      </c>
      <c r="E16" s="23"/>
      <c r="G16" s="6">
        <v>52676</v>
      </c>
      <c r="H16" s="6">
        <v>0</v>
      </c>
      <c r="I16" s="6">
        <v>0</v>
      </c>
      <c r="K16" s="33"/>
      <c r="M16" s="6">
        <f t="shared" ref="M16:O18" si="7">G16</f>
        <v>52676</v>
      </c>
      <c r="N16" s="6">
        <f t="shared" si="7"/>
        <v>0</v>
      </c>
      <c r="O16" s="6">
        <f t="shared" si="7"/>
        <v>0</v>
      </c>
      <c r="Q16" s="63">
        <v>5</v>
      </c>
      <c r="S16" s="6">
        <f t="shared" ref="S16:S24" si="8">SUM(Q16*G16)</f>
        <v>263380</v>
      </c>
      <c r="T16" s="6">
        <f t="shared" ref="T16:T24" si="9">SUM(Q16*H16)</f>
        <v>0</v>
      </c>
      <c r="U16" s="44">
        <f t="shared" ref="U16:U24" si="10">SUM(Q16*I16)</f>
        <v>0</v>
      </c>
      <c r="V16" s="45">
        <f t="shared" si="4"/>
        <v>263380</v>
      </c>
      <c r="W16"/>
      <c r="X16" s="33"/>
      <c r="Y16"/>
      <c r="Z16" s="6">
        <f t="shared" ref="Z16:Z24" si="11">SUM(Q16*M16)</f>
        <v>263380</v>
      </c>
      <c r="AA16" s="6">
        <f t="shared" ref="AA16:AA24" si="12">SUM(Q16*N16)</f>
        <v>0</v>
      </c>
      <c r="AB16" s="44">
        <f t="shared" ref="AB16:AB24" si="13">SUM(Q16*O16)</f>
        <v>0</v>
      </c>
      <c r="AC16" s="45">
        <f t="shared" si="6"/>
        <v>263380</v>
      </c>
    </row>
    <row r="17" spans="1:29" x14ac:dyDescent="0.2">
      <c r="A17" s="58" t="s">
        <v>50</v>
      </c>
      <c r="B17" s="29">
        <f t="shared" si="3"/>
        <v>722</v>
      </c>
      <c r="C17" s="5" t="s">
        <v>42</v>
      </c>
      <c r="D17" s="25" t="s">
        <v>51</v>
      </c>
      <c r="E17" s="23"/>
      <c r="G17" s="6">
        <v>722</v>
      </c>
      <c r="H17" s="6">
        <v>0</v>
      </c>
      <c r="I17" s="6">
        <v>0</v>
      </c>
      <c r="K17" s="33"/>
      <c r="M17" s="6">
        <f t="shared" si="7"/>
        <v>722</v>
      </c>
      <c r="N17" s="6">
        <f t="shared" si="7"/>
        <v>0</v>
      </c>
      <c r="O17" s="6">
        <f t="shared" si="7"/>
        <v>0</v>
      </c>
      <c r="Q17" s="63">
        <v>104</v>
      </c>
      <c r="S17" s="6">
        <f t="shared" si="8"/>
        <v>75088</v>
      </c>
      <c r="T17" s="6">
        <f t="shared" si="9"/>
        <v>0</v>
      </c>
      <c r="U17" s="44">
        <f t="shared" si="10"/>
        <v>0</v>
      </c>
      <c r="V17" s="46">
        <f t="shared" si="4"/>
        <v>75088</v>
      </c>
      <c r="W17"/>
      <c r="X17" s="33"/>
      <c r="Y17"/>
      <c r="Z17" s="6">
        <f t="shared" si="11"/>
        <v>75088</v>
      </c>
      <c r="AA17" s="6">
        <f t="shared" si="12"/>
        <v>0</v>
      </c>
      <c r="AB17" s="44">
        <f t="shared" si="13"/>
        <v>0</v>
      </c>
      <c r="AC17" s="46">
        <f t="shared" si="6"/>
        <v>75088</v>
      </c>
    </row>
    <row r="18" spans="1:29" x14ac:dyDescent="0.2">
      <c r="A18" s="58" t="s">
        <v>7</v>
      </c>
      <c r="B18" s="29">
        <f t="shared" si="3"/>
        <v>555</v>
      </c>
      <c r="C18" s="5" t="s">
        <v>42</v>
      </c>
      <c r="D18" s="25" t="s">
        <v>51</v>
      </c>
      <c r="E18" s="23"/>
      <c r="G18" s="6">
        <v>370</v>
      </c>
      <c r="H18" s="6">
        <v>185</v>
      </c>
      <c r="I18" s="6">
        <v>0</v>
      </c>
      <c r="K18" s="33"/>
      <c r="M18" s="6">
        <f t="shared" si="7"/>
        <v>370</v>
      </c>
      <c r="N18" s="6">
        <f t="shared" si="7"/>
        <v>185</v>
      </c>
      <c r="O18" s="6">
        <f t="shared" si="7"/>
        <v>0</v>
      </c>
      <c r="Q18" s="63">
        <v>52</v>
      </c>
      <c r="S18" s="6">
        <f t="shared" si="8"/>
        <v>19240</v>
      </c>
      <c r="T18" s="6">
        <f t="shared" si="9"/>
        <v>9620</v>
      </c>
      <c r="U18" s="44">
        <f t="shared" si="10"/>
        <v>0</v>
      </c>
      <c r="V18" s="46">
        <f t="shared" si="4"/>
        <v>28860</v>
      </c>
      <c r="W18"/>
      <c r="X18" s="33"/>
      <c r="Y18"/>
      <c r="Z18" s="6">
        <f t="shared" si="11"/>
        <v>19240</v>
      </c>
      <c r="AA18" s="6">
        <f t="shared" si="12"/>
        <v>9620</v>
      </c>
      <c r="AB18" s="44">
        <f t="shared" si="13"/>
        <v>0</v>
      </c>
      <c r="AC18" s="46">
        <f t="shared" si="6"/>
        <v>28860</v>
      </c>
    </row>
    <row r="19" spans="1:29" x14ac:dyDescent="0.2">
      <c r="A19" s="58" t="s">
        <v>8</v>
      </c>
      <c r="B19" s="29">
        <f t="shared" si="3"/>
        <v>199</v>
      </c>
      <c r="C19" s="5" t="s">
        <v>42</v>
      </c>
      <c r="D19" s="23" t="s">
        <v>45</v>
      </c>
      <c r="E19" s="23" t="s">
        <v>52</v>
      </c>
      <c r="G19" s="6">
        <v>133</v>
      </c>
      <c r="H19" s="6">
        <v>66</v>
      </c>
      <c r="I19" s="6">
        <v>0</v>
      </c>
      <c r="K19" s="33"/>
      <c r="M19" s="6">
        <f t="shared" ref="M19:O20" si="14">SUM(G19)</f>
        <v>133</v>
      </c>
      <c r="N19" s="6">
        <f t="shared" si="14"/>
        <v>66</v>
      </c>
      <c r="O19" s="6">
        <f t="shared" si="14"/>
        <v>0</v>
      </c>
      <c r="Q19" s="63">
        <v>104</v>
      </c>
      <c r="S19" s="6">
        <f t="shared" si="8"/>
        <v>13832</v>
      </c>
      <c r="T19" s="6">
        <f t="shared" si="9"/>
        <v>6864</v>
      </c>
      <c r="U19" s="44">
        <f t="shared" si="10"/>
        <v>0</v>
      </c>
      <c r="V19" s="46">
        <f t="shared" si="4"/>
        <v>20696</v>
      </c>
      <c r="W19"/>
      <c r="X19" s="33"/>
      <c r="Y19"/>
      <c r="Z19" s="6">
        <f t="shared" si="11"/>
        <v>13832</v>
      </c>
      <c r="AA19" s="6">
        <f t="shared" si="12"/>
        <v>6864</v>
      </c>
      <c r="AB19" s="44">
        <f t="shared" si="13"/>
        <v>0</v>
      </c>
      <c r="AC19" s="46">
        <f t="shared" si="6"/>
        <v>20696</v>
      </c>
    </row>
    <row r="20" spans="1:29" x14ac:dyDescent="0.2">
      <c r="A20" s="58" t="s">
        <v>9</v>
      </c>
      <c r="B20" s="29">
        <f t="shared" si="3"/>
        <v>142</v>
      </c>
      <c r="C20" s="5" t="s">
        <v>42</v>
      </c>
      <c r="D20" s="23" t="s">
        <v>45</v>
      </c>
      <c r="E20" s="23" t="s">
        <v>52</v>
      </c>
      <c r="G20" s="6">
        <v>95</v>
      </c>
      <c r="H20" s="6">
        <v>47</v>
      </c>
      <c r="I20" s="6">
        <v>0</v>
      </c>
      <c r="K20" s="33"/>
      <c r="M20" s="6">
        <f t="shared" si="14"/>
        <v>95</v>
      </c>
      <c r="N20" s="6">
        <f t="shared" si="14"/>
        <v>47</v>
      </c>
      <c r="O20" s="6">
        <f t="shared" si="14"/>
        <v>0</v>
      </c>
      <c r="Q20" s="63">
        <v>0</v>
      </c>
      <c r="S20" s="6">
        <f t="shared" si="8"/>
        <v>0</v>
      </c>
      <c r="T20" s="6">
        <f t="shared" si="9"/>
        <v>0</v>
      </c>
      <c r="U20" s="44">
        <f t="shared" si="10"/>
        <v>0</v>
      </c>
      <c r="V20" s="46">
        <f t="shared" si="4"/>
        <v>0</v>
      </c>
      <c r="W20"/>
      <c r="X20" s="33"/>
      <c r="Y20"/>
      <c r="Z20" s="6">
        <f t="shared" si="11"/>
        <v>0</v>
      </c>
      <c r="AA20" s="6">
        <f t="shared" si="12"/>
        <v>0</v>
      </c>
      <c r="AB20" s="44">
        <f t="shared" si="13"/>
        <v>0</v>
      </c>
      <c r="AC20" s="46">
        <f t="shared" si="6"/>
        <v>0</v>
      </c>
    </row>
    <row r="21" spans="1:29" x14ac:dyDescent="0.2">
      <c r="A21" s="58" t="s">
        <v>10</v>
      </c>
      <c r="B21" s="29">
        <f t="shared" si="3"/>
        <v>355</v>
      </c>
      <c r="C21" s="5" t="s">
        <v>42</v>
      </c>
      <c r="D21" s="23" t="s">
        <v>45</v>
      </c>
      <c r="E21" s="23" t="s">
        <v>52</v>
      </c>
      <c r="G21" s="6">
        <v>355</v>
      </c>
      <c r="H21" s="6">
        <v>0</v>
      </c>
      <c r="I21" s="6">
        <v>0</v>
      </c>
      <c r="K21" s="33"/>
      <c r="M21" s="6">
        <v>355</v>
      </c>
      <c r="N21" s="6">
        <v>0</v>
      </c>
      <c r="O21" s="6">
        <v>0</v>
      </c>
      <c r="Q21" s="63">
        <v>104</v>
      </c>
      <c r="S21" s="6">
        <f t="shared" si="8"/>
        <v>36920</v>
      </c>
      <c r="T21" s="6">
        <f t="shared" si="9"/>
        <v>0</v>
      </c>
      <c r="U21" s="44">
        <f t="shared" si="10"/>
        <v>0</v>
      </c>
      <c r="V21" s="46">
        <f t="shared" si="4"/>
        <v>36920</v>
      </c>
      <c r="W21"/>
      <c r="X21" s="33"/>
      <c r="Y21"/>
      <c r="Z21" s="6">
        <f t="shared" si="11"/>
        <v>36920</v>
      </c>
      <c r="AA21" s="6">
        <f t="shared" si="12"/>
        <v>0</v>
      </c>
      <c r="AB21" s="44">
        <f t="shared" si="13"/>
        <v>0</v>
      </c>
      <c r="AC21" s="46">
        <f t="shared" si="6"/>
        <v>36920</v>
      </c>
    </row>
    <row r="22" spans="1:29" x14ac:dyDescent="0.2">
      <c r="A22" s="58" t="s">
        <v>11</v>
      </c>
      <c r="B22" s="29">
        <f t="shared" si="3"/>
        <v>180</v>
      </c>
      <c r="C22" s="5" t="s">
        <v>42</v>
      </c>
      <c r="D22" s="23" t="s">
        <v>45</v>
      </c>
      <c r="E22" s="23" t="s">
        <v>52</v>
      </c>
      <c r="G22" s="6">
        <v>180</v>
      </c>
      <c r="H22" s="6">
        <v>0</v>
      </c>
      <c r="I22" s="6">
        <v>0</v>
      </c>
      <c r="K22" s="33"/>
      <c r="M22" s="6">
        <v>180</v>
      </c>
      <c r="N22" s="6">
        <v>0</v>
      </c>
      <c r="O22" s="6">
        <v>0</v>
      </c>
      <c r="Q22" s="63">
        <v>208</v>
      </c>
      <c r="S22" s="6">
        <f t="shared" si="8"/>
        <v>37440</v>
      </c>
      <c r="T22" s="6">
        <f t="shared" si="9"/>
        <v>0</v>
      </c>
      <c r="U22" s="44">
        <f t="shared" si="10"/>
        <v>0</v>
      </c>
      <c r="V22" s="46">
        <f t="shared" si="4"/>
        <v>37440</v>
      </c>
      <c r="W22"/>
      <c r="X22" s="33"/>
      <c r="Y22"/>
      <c r="Z22" s="6">
        <f t="shared" si="11"/>
        <v>37440</v>
      </c>
      <c r="AA22" s="6">
        <f t="shared" si="12"/>
        <v>0</v>
      </c>
      <c r="AB22" s="44">
        <f t="shared" si="13"/>
        <v>0</v>
      </c>
      <c r="AC22" s="46">
        <f t="shared" si="6"/>
        <v>37440</v>
      </c>
    </row>
    <row r="23" spans="1:29" x14ac:dyDescent="0.2">
      <c r="A23" s="58" t="s">
        <v>12</v>
      </c>
      <c r="B23" s="29">
        <f t="shared" si="3"/>
        <v>59</v>
      </c>
      <c r="C23" s="5" t="s">
        <v>53</v>
      </c>
      <c r="D23" s="23" t="s">
        <v>45</v>
      </c>
      <c r="E23" s="23" t="s">
        <v>52</v>
      </c>
      <c r="G23" s="6">
        <v>59</v>
      </c>
      <c r="H23" s="6">
        <v>0</v>
      </c>
      <c r="I23" s="6">
        <v>0</v>
      </c>
      <c r="K23" s="33"/>
      <c r="M23" s="6">
        <v>59</v>
      </c>
      <c r="N23" s="6">
        <v>0</v>
      </c>
      <c r="O23" s="6">
        <v>0</v>
      </c>
      <c r="Q23" s="63">
        <v>120</v>
      </c>
      <c r="S23" s="6">
        <f t="shared" si="8"/>
        <v>7080</v>
      </c>
      <c r="T23" s="6">
        <f t="shared" si="9"/>
        <v>0</v>
      </c>
      <c r="U23" s="44">
        <f t="shared" si="10"/>
        <v>0</v>
      </c>
      <c r="V23" s="46">
        <f t="shared" si="4"/>
        <v>7080</v>
      </c>
      <c r="W23"/>
      <c r="X23" s="33"/>
      <c r="Y23"/>
      <c r="Z23" s="6">
        <f t="shared" si="11"/>
        <v>7080</v>
      </c>
      <c r="AA23" s="6">
        <f t="shared" si="12"/>
        <v>0</v>
      </c>
      <c r="AB23" s="44">
        <f t="shared" si="13"/>
        <v>0</v>
      </c>
      <c r="AC23" s="46">
        <f t="shared" si="6"/>
        <v>7080</v>
      </c>
    </row>
    <row r="24" spans="1:29" ht="15.75" thickBot="1" x14ac:dyDescent="0.25">
      <c r="A24" s="19" t="s">
        <v>54</v>
      </c>
      <c r="B24" s="29">
        <f t="shared" si="3"/>
        <v>59</v>
      </c>
      <c r="C24" s="5" t="s">
        <v>53</v>
      </c>
      <c r="D24" s="23" t="s">
        <v>45</v>
      </c>
      <c r="E24" s="23" t="s">
        <v>52</v>
      </c>
      <c r="G24" s="6">
        <v>59</v>
      </c>
      <c r="H24" s="6">
        <v>0</v>
      </c>
      <c r="I24" s="6">
        <v>0</v>
      </c>
      <c r="K24" s="33"/>
      <c r="M24" s="6">
        <v>59</v>
      </c>
      <c r="N24" s="6">
        <v>0</v>
      </c>
      <c r="O24" s="6">
        <v>0</v>
      </c>
      <c r="Q24" s="63">
        <v>105</v>
      </c>
      <c r="S24" s="6">
        <f t="shared" si="8"/>
        <v>6195</v>
      </c>
      <c r="T24" s="6">
        <f t="shared" si="9"/>
        <v>0</v>
      </c>
      <c r="U24" s="44">
        <f t="shared" si="10"/>
        <v>0</v>
      </c>
      <c r="V24" s="47">
        <f t="shared" si="4"/>
        <v>6195</v>
      </c>
      <c r="W24"/>
      <c r="X24" s="33"/>
      <c r="Y24"/>
      <c r="Z24" s="6">
        <f t="shared" si="11"/>
        <v>6195</v>
      </c>
      <c r="AA24" s="6">
        <f t="shared" si="12"/>
        <v>0</v>
      </c>
      <c r="AB24" s="44">
        <f t="shared" si="13"/>
        <v>0</v>
      </c>
      <c r="AC24" s="47">
        <f t="shared" si="6"/>
        <v>6195</v>
      </c>
    </row>
    <row r="25" spans="1:29" x14ac:dyDescent="0.2">
      <c r="A25" s="18"/>
      <c r="B25" s="32"/>
      <c r="C25" s="17"/>
      <c r="D25" s="26"/>
      <c r="E25" s="26"/>
      <c r="G25" s="21"/>
      <c r="H25" s="21"/>
      <c r="I25" s="21"/>
      <c r="S25" s="34"/>
      <c r="T25" s="34"/>
      <c r="U25" s="34"/>
      <c r="V25" s="34"/>
      <c r="W25"/>
      <c r="X25"/>
      <c r="Y25"/>
      <c r="Z25" s="34"/>
      <c r="AA25" s="34"/>
      <c r="AB25" s="34"/>
      <c r="AC25" s="34"/>
    </row>
    <row r="26" spans="1:29" ht="16.5" thickBot="1" x14ac:dyDescent="0.3">
      <c r="A26" s="16" t="s">
        <v>13</v>
      </c>
      <c r="B26" s="30"/>
      <c r="D26" s="27"/>
      <c r="E26" s="27"/>
      <c r="G26" s="21"/>
      <c r="H26" s="21"/>
      <c r="I26" s="21"/>
      <c r="S26" s="34"/>
      <c r="T26" s="34"/>
      <c r="U26" s="34"/>
      <c r="V26" s="34"/>
      <c r="W26"/>
      <c r="X26"/>
      <c r="Y26"/>
      <c r="Z26" s="34"/>
      <c r="AA26" s="34"/>
      <c r="AB26" s="34"/>
      <c r="AC26" s="34"/>
    </row>
    <row r="27" spans="1:29" ht="15.75" x14ac:dyDescent="0.25">
      <c r="A27" s="58" t="s">
        <v>57</v>
      </c>
      <c r="B27" s="31">
        <f>SUM(G27:I27)</f>
        <v>2926</v>
      </c>
      <c r="C27" s="5" t="s">
        <v>56</v>
      </c>
      <c r="D27" s="28" t="s">
        <v>55</v>
      </c>
      <c r="E27" s="28" t="s">
        <v>98</v>
      </c>
      <c r="G27" s="6">
        <v>1878</v>
      </c>
      <c r="H27" s="6">
        <v>1048</v>
      </c>
      <c r="I27" s="6">
        <v>0</v>
      </c>
      <c r="K27" s="33"/>
      <c r="M27" s="35">
        <v>1287</v>
      </c>
      <c r="N27" s="35">
        <v>0</v>
      </c>
      <c r="O27" s="6">
        <v>0</v>
      </c>
      <c r="Q27" s="63">
        <v>0</v>
      </c>
      <c r="S27" s="6">
        <f>SUM(Q27*G27)</f>
        <v>0</v>
      </c>
      <c r="T27" s="6">
        <f>SUM(Q27*H27)</f>
        <v>0</v>
      </c>
      <c r="U27" s="44">
        <f>SUM(Q27*I27)</f>
        <v>0</v>
      </c>
      <c r="V27" s="45">
        <f t="shared" si="4"/>
        <v>0</v>
      </c>
      <c r="W27"/>
      <c r="X27" s="33"/>
      <c r="Y27"/>
      <c r="Z27" s="6">
        <f>SUM(Q27*M27)</f>
        <v>0</v>
      </c>
      <c r="AA27" s="6">
        <f>SUM(Q27*N27)</f>
        <v>0</v>
      </c>
      <c r="AB27" s="44">
        <f>SUM(Q27*O27)</f>
        <v>0</v>
      </c>
      <c r="AC27" s="45">
        <f t="shared" si="6"/>
        <v>0</v>
      </c>
    </row>
    <row r="28" spans="1:29" ht="15.75" x14ac:dyDescent="0.25">
      <c r="A28" s="58" t="s">
        <v>14</v>
      </c>
      <c r="B28" s="31">
        <f t="shared" ref="B28:B31" si="15">SUM(G28:I28)</f>
        <v>12131</v>
      </c>
      <c r="C28" s="5" t="s">
        <v>47</v>
      </c>
      <c r="D28" s="28" t="s">
        <v>55</v>
      </c>
      <c r="E28" s="28" t="s">
        <v>98</v>
      </c>
      <c r="G28" s="6">
        <v>11473</v>
      </c>
      <c r="H28" s="6">
        <v>658</v>
      </c>
      <c r="I28" s="6">
        <v>0</v>
      </c>
      <c r="K28" s="33"/>
      <c r="M28" s="6">
        <v>10186</v>
      </c>
      <c r="N28" s="6">
        <v>0</v>
      </c>
      <c r="O28" s="6">
        <v>0</v>
      </c>
      <c r="Q28" s="63">
        <v>0</v>
      </c>
      <c r="S28" s="6">
        <f>SUM(Q28*G28)</f>
        <v>0</v>
      </c>
      <c r="T28" s="6">
        <f>SUM(Q28*H28)</f>
        <v>0</v>
      </c>
      <c r="U28" s="44">
        <f>SUM(Q28*I28)</f>
        <v>0</v>
      </c>
      <c r="V28" s="46">
        <f t="shared" si="4"/>
        <v>0</v>
      </c>
      <c r="W28"/>
      <c r="X28" s="33"/>
      <c r="Y28"/>
      <c r="Z28" s="6">
        <f>SUM(Q28*M28)</f>
        <v>0</v>
      </c>
      <c r="AA28" s="6">
        <f>SUM(Q28*N28)</f>
        <v>0</v>
      </c>
      <c r="AB28" s="44">
        <f>SUM(Q28*O28)</f>
        <v>0</v>
      </c>
      <c r="AC28" s="46">
        <f t="shared" si="6"/>
        <v>0</v>
      </c>
    </row>
    <row r="29" spans="1:29" ht="15.75" x14ac:dyDescent="0.25">
      <c r="A29" s="58" t="s">
        <v>15</v>
      </c>
      <c r="B29" s="31">
        <f>SUM(G29:I29)</f>
        <v>1053</v>
      </c>
      <c r="C29" s="5" t="s">
        <v>59</v>
      </c>
      <c r="D29" s="28" t="s">
        <v>62</v>
      </c>
      <c r="E29" s="28" t="s">
        <v>58</v>
      </c>
      <c r="G29" s="6">
        <v>1053</v>
      </c>
      <c r="H29" s="6">
        <v>0</v>
      </c>
      <c r="I29" s="6">
        <v>0</v>
      </c>
      <c r="K29" s="33"/>
      <c r="M29" s="6">
        <v>500</v>
      </c>
      <c r="N29" s="6">
        <v>0</v>
      </c>
      <c r="O29" s="6">
        <v>0</v>
      </c>
      <c r="Q29" s="63">
        <v>3</v>
      </c>
      <c r="S29" s="6">
        <f>SUM(Q29*G29)</f>
        <v>3159</v>
      </c>
      <c r="T29" s="6">
        <f>SUM(Q29*H29)</f>
        <v>0</v>
      </c>
      <c r="U29" s="44">
        <f>SUM(Q29*I29)</f>
        <v>0</v>
      </c>
      <c r="V29" s="46">
        <f t="shared" si="4"/>
        <v>3159</v>
      </c>
      <c r="W29"/>
      <c r="X29" s="33"/>
      <c r="Y29"/>
      <c r="Z29" s="6">
        <f>SUM(Q29*M29)</f>
        <v>1500</v>
      </c>
      <c r="AA29" s="6">
        <f>SUM(Q29*N29)</f>
        <v>0</v>
      </c>
      <c r="AB29" s="44">
        <f>SUM(Q29*O29)</f>
        <v>0</v>
      </c>
      <c r="AC29" s="46">
        <f t="shared" si="6"/>
        <v>1500</v>
      </c>
    </row>
    <row r="30" spans="1:29" ht="15.75" x14ac:dyDescent="0.25">
      <c r="A30" s="58" t="s">
        <v>16</v>
      </c>
      <c r="B30" s="31">
        <f t="shared" si="15"/>
        <v>1627</v>
      </c>
      <c r="C30" s="5" t="s">
        <v>47</v>
      </c>
      <c r="D30" s="28" t="s">
        <v>60</v>
      </c>
      <c r="E30" s="28"/>
      <c r="G30" s="6">
        <v>573</v>
      </c>
      <c r="H30" s="6">
        <v>1054</v>
      </c>
      <c r="I30" s="6">
        <v>0</v>
      </c>
      <c r="K30" s="33"/>
      <c r="M30" s="6">
        <v>500</v>
      </c>
      <c r="N30" s="6">
        <v>0</v>
      </c>
      <c r="O30" s="6">
        <v>0</v>
      </c>
      <c r="Q30" s="63">
        <v>0</v>
      </c>
      <c r="S30" s="6">
        <f>SUM(Q30*G30)</f>
        <v>0</v>
      </c>
      <c r="T30" s="6">
        <f>SUM(Q30*H30)</f>
        <v>0</v>
      </c>
      <c r="U30" s="44">
        <f>SUM(Q30*I30)</f>
        <v>0</v>
      </c>
      <c r="V30" s="46">
        <f t="shared" si="4"/>
        <v>0</v>
      </c>
      <c r="W30"/>
      <c r="X30" s="33"/>
      <c r="Y30"/>
      <c r="Z30" s="6">
        <f>SUM(Q30*M30)</f>
        <v>0</v>
      </c>
      <c r="AA30" s="6">
        <f>SUM(Q30*N30)</f>
        <v>0</v>
      </c>
      <c r="AB30" s="44">
        <f>SUM(Q30*O30)</f>
        <v>0</v>
      </c>
      <c r="AC30" s="46">
        <f t="shared" si="6"/>
        <v>0</v>
      </c>
    </row>
    <row r="31" spans="1:29" ht="16.5" thickBot="1" x14ac:dyDescent="0.3">
      <c r="A31" s="59" t="s">
        <v>17</v>
      </c>
      <c r="B31" s="31">
        <f t="shared" si="15"/>
        <v>6400</v>
      </c>
      <c r="C31" s="5" t="s">
        <v>47</v>
      </c>
      <c r="D31" s="28" t="s">
        <v>61</v>
      </c>
      <c r="E31" s="28"/>
      <c r="G31" s="6">
        <v>2996</v>
      </c>
      <c r="H31" s="6">
        <v>3404</v>
      </c>
      <c r="I31" s="6">
        <v>0</v>
      </c>
      <c r="K31" s="33"/>
      <c r="M31" s="6">
        <v>500</v>
      </c>
      <c r="N31" s="6">
        <v>0</v>
      </c>
      <c r="O31" s="6">
        <v>0</v>
      </c>
      <c r="Q31" s="63">
        <v>1</v>
      </c>
      <c r="S31" s="6">
        <f>SUM(Q31*G31)</f>
        <v>2996</v>
      </c>
      <c r="T31" s="6">
        <f>SUM(Q31*H31)</f>
        <v>3404</v>
      </c>
      <c r="U31" s="44">
        <f>SUM(Q31*I31)</f>
        <v>0</v>
      </c>
      <c r="V31" s="47">
        <f t="shared" si="4"/>
        <v>6400</v>
      </c>
      <c r="W31"/>
      <c r="X31" s="33"/>
      <c r="Y31"/>
      <c r="Z31" s="6">
        <f>SUM(Q31*M31)</f>
        <v>500</v>
      </c>
      <c r="AA31" s="6">
        <f>SUM(Q31*N31)</f>
        <v>0</v>
      </c>
      <c r="AB31" s="44">
        <f>SUM(Q31*O31)</f>
        <v>0</v>
      </c>
      <c r="AC31" s="47">
        <f t="shared" si="6"/>
        <v>500</v>
      </c>
    </row>
    <row r="32" spans="1:29" ht="15.75" x14ac:dyDescent="0.25">
      <c r="A32" s="1"/>
      <c r="B32" s="30"/>
      <c r="D32" s="27"/>
      <c r="E32" s="27"/>
      <c r="G32" s="21"/>
      <c r="H32" s="21"/>
      <c r="I32" s="21"/>
      <c r="S32" s="34"/>
      <c r="T32" s="34"/>
      <c r="U32" s="34"/>
      <c r="V32" s="34"/>
      <c r="W32"/>
      <c r="X32"/>
      <c r="Y32"/>
      <c r="Z32" s="34"/>
      <c r="AA32" s="34"/>
      <c r="AB32" s="34"/>
      <c r="AC32" s="34"/>
    </row>
    <row r="33" spans="1:29" ht="16.5" thickBot="1" x14ac:dyDescent="0.3">
      <c r="A33" s="16" t="s">
        <v>18</v>
      </c>
      <c r="B33" s="30"/>
      <c r="D33" s="27"/>
      <c r="E33" s="27"/>
      <c r="G33" s="21"/>
      <c r="H33" s="21"/>
      <c r="I33" s="21"/>
      <c r="S33" s="34"/>
      <c r="T33" s="34"/>
      <c r="U33" s="34"/>
      <c r="V33" s="34"/>
      <c r="W33"/>
      <c r="X33"/>
      <c r="Y33"/>
      <c r="Z33" s="34"/>
      <c r="AA33" s="34"/>
      <c r="AB33" s="34"/>
      <c r="AC33" s="34"/>
    </row>
    <row r="34" spans="1:29" ht="15.75" x14ac:dyDescent="0.25">
      <c r="A34" s="58" t="s">
        <v>19</v>
      </c>
      <c r="B34" s="31">
        <f>SUM(G34:I34)</f>
        <v>25111</v>
      </c>
      <c r="C34" s="5" t="s">
        <v>64</v>
      </c>
      <c r="D34" s="28" t="s">
        <v>48</v>
      </c>
      <c r="E34" s="28" t="s">
        <v>63</v>
      </c>
      <c r="G34" s="6">
        <v>10321</v>
      </c>
      <c r="H34" s="6">
        <v>14790</v>
      </c>
      <c r="I34" s="6">
        <v>0</v>
      </c>
      <c r="K34" s="33"/>
      <c r="M34" s="6">
        <v>0</v>
      </c>
      <c r="N34" s="6">
        <v>0</v>
      </c>
      <c r="O34" s="6">
        <v>0</v>
      </c>
      <c r="Q34" s="63">
        <v>0</v>
      </c>
      <c r="S34" s="6">
        <f>SUM(Q34*G34)</f>
        <v>0</v>
      </c>
      <c r="T34" s="6">
        <f>SUM(Q34*H34)</f>
        <v>0</v>
      </c>
      <c r="U34" s="44">
        <f>SUM(Q34*I34)</f>
        <v>0</v>
      </c>
      <c r="V34" s="45">
        <f t="shared" si="4"/>
        <v>0</v>
      </c>
      <c r="W34"/>
      <c r="X34" s="33"/>
      <c r="Y34"/>
      <c r="Z34" s="6">
        <f>SUM(Q34*M34)</f>
        <v>0</v>
      </c>
      <c r="AA34" s="6">
        <f>SUM(Q34*N34)</f>
        <v>0</v>
      </c>
      <c r="AB34" s="44">
        <f>SUM(Q34*O34)</f>
        <v>0</v>
      </c>
      <c r="AC34" s="45">
        <f t="shared" si="6"/>
        <v>0</v>
      </c>
    </row>
    <row r="35" spans="1:29" ht="15.75" x14ac:dyDescent="0.25">
      <c r="A35" s="58" t="s">
        <v>20</v>
      </c>
      <c r="B35" s="31">
        <f t="shared" ref="B35:B36" si="16">SUM(G35:I35)</f>
        <v>22327</v>
      </c>
      <c r="C35" s="5" t="s">
        <v>64</v>
      </c>
      <c r="D35" s="28" t="s">
        <v>48</v>
      </c>
      <c r="E35" s="28" t="s">
        <v>63</v>
      </c>
      <c r="G35" s="6">
        <v>9091</v>
      </c>
      <c r="H35" s="6">
        <v>13236</v>
      </c>
      <c r="I35" s="6">
        <v>0</v>
      </c>
      <c r="K35" s="33"/>
      <c r="M35" s="6">
        <v>0</v>
      </c>
      <c r="N35" s="6">
        <v>0</v>
      </c>
      <c r="O35" s="6">
        <v>0</v>
      </c>
      <c r="Q35" s="63">
        <v>0</v>
      </c>
      <c r="S35" s="6">
        <f>SUM(Q35*G35)</f>
        <v>0</v>
      </c>
      <c r="T35" s="6">
        <f>SUM(Q35*H35)</f>
        <v>0</v>
      </c>
      <c r="U35" s="44">
        <f>SUM(Q35*I35)</f>
        <v>0</v>
      </c>
      <c r="V35" s="46">
        <f t="shared" si="4"/>
        <v>0</v>
      </c>
      <c r="W35"/>
      <c r="X35" s="33"/>
      <c r="Y35"/>
      <c r="Z35" s="6">
        <f>SUM(Q35*M35)</f>
        <v>0</v>
      </c>
      <c r="AA35" s="6">
        <f>SUM(Q35*N35)</f>
        <v>0</v>
      </c>
      <c r="AB35" s="44">
        <f>SUM(Q35*O35)</f>
        <v>0</v>
      </c>
      <c r="AC35" s="46">
        <f t="shared" si="6"/>
        <v>0</v>
      </c>
    </row>
    <row r="36" spans="1:29" ht="15.75" x14ac:dyDescent="0.25">
      <c r="A36" s="58" t="s">
        <v>21</v>
      </c>
      <c r="B36" s="31">
        <f t="shared" si="16"/>
        <v>17108</v>
      </c>
      <c r="C36" s="5" t="s">
        <v>64</v>
      </c>
      <c r="D36" s="28" t="s">
        <v>48</v>
      </c>
      <c r="E36" s="28"/>
      <c r="G36" s="6">
        <v>7972</v>
      </c>
      <c r="H36" s="6">
        <v>9136</v>
      </c>
      <c r="I36" s="6">
        <v>0</v>
      </c>
      <c r="K36" s="33"/>
      <c r="M36" s="6">
        <v>0</v>
      </c>
      <c r="N36" s="6">
        <v>0</v>
      </c>
      <c r="O36" s="6">
        <v>0</v>
      </c>
      <c r="Q36" s="63">
        <v>0</v>
      </c>
      <c r="S36" s="6">
        <f>SUM(Q36*G36)</f>
        <v>0</v>
      </c>
      <c r="T36" s="6">
        <f>SUM(Q36*H36)</f>
        <v>0</v>
      </c>
      <c r="U36" s="44">
        <f>SUM(Q36*I36)</f>
        <v>0</v>
      </c>
      <c r="V36" s="46">
        <f t="shared" si="4"/>
        <v>0</v>
      </c>
      <c r="W36"/>
      <c r="X36" s="33"/>
      <c r="Y36"/>
      <c r="Z36" s="6">
        <f>SUM(Q36*M36)</f>
        <v>0</v>
      </c>
      <c r="AA36" s="6">
        <f>SUM(Q36*N36)</f>
        <v>0</v>
      </c>
      <c r="AB36" s="44">
        <f>SUM(Q36*O36)</f>
        <v>0</v>
      </c>
      <c r="AC36" s="46">
        <f t="shared" si="6"/>
        <v>0</v>
      </c>
    </row>
    <row r="37" spans="1:29" ht="16.5" thickBot="1" x14ac:dyDescent="0.3">
      <c r="A37" s="59" t="s">
        <v>22</v>
      </c>
      <c r="B37" s="36">
        <f>AVERAGE(B34:B36)</f>
        <v>21515.333333333332</v>
      </c>
      <c r="C37" s="5" t="s">
        <v>64</v>
      </c>
      <c r="D37" s="28" t="s">
        <v>48</v>
      </c>
      <c r="E37" s="28" t="s">
        <v>63</v>
      </c>
      <c r="G37" s="6">
        <f>AVERAGE(G34:G36)</f>
        <v>9128</v>
      </c>
      <c r="H37" s="6">
        <f>AVERAGE(H34:H36)</f>
        <v>12387.333333333334</v>
      </c>
      <c r="I37" s="6">
        <v>0</v>
      </c>
      <c r="K37" s="33"/>
      <c r="M37" s="6">
        <v>0</v>
      </c>
      <c r="N37" s="6">
        <v>0</v>
      </c>
      <c r="O37" s="6">
        <v>0</v>
      </c>
      <c r="Q37" s="63">
        <v>9</v>
      </c>
      <c r="S37" s="6">
        <f>SUM(Q37*G37)</f>
        <v>82152</v>
      </c>
      <c r="T37" s="6">
        <f>SUM(Q37*H37)</f>
        <v>111486</v>
      </c>
      <c r="U37" s="44">
        <f>SUM(Q37*I37)</f>
        <v>0</v>
      </c>
      <c r="V37" s="47">
        <f t="shared" si="4"/>
        <v>193638</v>
      </c>
      <c r="W37"/>
      <c r="X37" s="33"/>
      <c r="Y37"/>
      <c r="Z37" s="6">
        <f>SUM(Q37*M37)</f>
        <v>0</v>
      </c>
      <c r="AA37" s="6">
        <f>SUM(Q37*N37)</f>
        <v>0</v>
      </c>
      <c r="AB37" s="44">
        <f>SUM(Q37*O37)</f>
        <v>0</v>
      </c>
      <c r="AC37" s="47">
        <f t="shared" si="6"/>
        <v>0</v>
      </c>
    </row>
    <row r="38" spans="1:29" ht="15.75" x14ac:dyDescent="0.25">
      <c r="A38" s="22"/>
      <c r="B38" s="32"/>
      <c r="D38" s="27"/>
      <c r="E38" s="27"/>
      <c r="G38" s="21"/>
      <c r="H38" s="21"/>
      <c r="I38" s="21"/>
      <c r="S38" s="34"/>
      <c r="T38" s="34"/>
      <c r="U38" s="34"/>
      <c r="V38" s="34"/>
      <c r="W38"/>
      <c r="X38"/>
      <c r="Y38"/>
      <c r="Z38" s="34"/>
      <c r="AA38" s="34"/>
      <c r="AB38" s="34"/>
      <c r="AC38" s="34"/>
    </row>
    <row r="39" spans="1:29" ht="16.5" thickBot="1" x14ac:dyDescent="0.3">
      <c r="A39" s="16" t="s">
        <v>23</v>
      </c>
      <c r="B39" s="32"/>
      <c r="D39" s="27"/>
      <c r="E39" s="27"/>
      <c r="G39" s="21"/>
      <c r="H39" s="21"/>
      <c r="I39" s="21"/>
      <c r="S39" s="34"/>
      <c r="T39" s="34"/>
      <c r="U39" s="34"/>
      <c r="V39" s="34"/>
      <c r="W39"/>
      <c r="X39"/>
      <c r="Y39"/>
      <c r="Z39" s="34"/>
      <c r="AA39" s="34"/>
      <c r="AB39" s="34"/>
      <c r="AC39" s="34"/>
    </row>
    <row r="40" spans="1:29" ht="15.75" x14ac:dyDescent="0.25">
      <c r="A40" s="58" t="s">
        <v>24</v>
      </c>
      <c r="B40" s="31">
        <f t="shared" ref="B40:B41" si="17">SUM(G40:I40)</f>
        <v>3580</v>
      </c>
      <c r="C40" s="5" t="s">
        <v>65</v>
      </c>
      <c r="D40" s="28" t="s">
        <v>63</v>
      </c>
      <c r="E40" s="28" t="s">
        <v>70</v>
      </c>
      <c r="G40" s="6">
        <v>2015</v>
      </c>
      <c r="H40" s="6">
        <v>0</v>
      </c>
      <c r="I40" s="6">
        <v>1565</v>
      </c>
      <c r="K40" s="33"/>
      <c r="M40" s="6">
        <v>275</v>
      </c>
      <c r="N40" s="6">
        <v>0</v>
      </c>
      <c r="O40" s="6">
        <v>0</v>
      </c>
      <c r="Q40" s="63">
        <v>5</v>
      </c>
      <c r="S40" s="6">
        <f t="shared" ref="S40:S45" si="18">SUM(Q40*G40)</f>
        <v>10075</v>
      </c>
      <c r="T40" s="6">
        <f t="shared" ref="T40:T45" si="19">SUM(Q40*H40)</f>
        <v>0</v>
      </c>
      <c r="U40" s="44">
        <f t="shared" ref="U40:U45" si="20">SUM(Q40*I40)</f>
        <v>7825</v>
      </c>
      <c r="V40" s="45">
        <f t="shared" si="4"/>
        <v>17900</v>
      </c>
      <c r="W40"/>
      <c r="X40" s="33"/>
      <c r="Y40"/>
      <c r="Z40" s="6">
        <f t="shared" ref="Z40:Z45" si="21">SUM(Q40*M40)</f>
        <v>1375</v>
      </c>
      <c r="AA40" s="6">
        <f t="shared" ref="AA40:AA45" si="22">SUM(Q40*N40)</f>
        <v>0</v>
      </c>
      <c r="AB40" s="44">
        <f t="shared" ref="AB40:AB45" si="23">SUM(Q40*O40)</f>
        <v>0</v>
      </c>
      <c r="AC40" s="45">
        <f t="shared" si="6"/>
        <v>1375</v>
      </c>
    </row>
    <row r="41" spans="1:29" ht="15.75" x14ac:dyDescent="0.25">
      <c r="A41" s="58" t="s">
        <v>25</v>
      </c>
      <c r="B41" s="31">
        <f t="shared" si="17"/>
        <v>16894</v>
      </c>
      <c r="C41" s="5" t="s">
        <v>65</v>
      </c>
      <c r="D41" s="28" t="s">
        <v>66</v>
      </c>
      <c r="E41" s="28" t="s">
        <v>63</v>
      </c>
      <c r="G41" s="6">
        <v>3727</v>
      </c>
      <c r="H41" s="6">
        <v>9234</v>
      </c>
      <c r="I41" s="6">
        <v>3933</v>
      </c>
      <c r="K41" s="33"/>
      <c r="M41" s="6">
        <v>208</v>
      </c>
      <c r="N41" s="6">
        <v>0</v>
      </c>
      <c r="O41" s="6">
        <v>0</v>
      </c>
      <c r="Q41" s="63">
        <v>6</v>
      </c>
      <c r="S41" s="6">
        <f t="shared" si="18"/>
        <v>22362</v>
      </c>
      <c r="T41" s="6">
        <f t="shared" si="19"/>
        <v>55404</v>
      </c>
      <c r="U41" s="44">
        <f t="shared" si="20"/>
        <v>23598</v>
      </c>
      <c r="V41" s="46">
        <f t="shared" si="4"/>
        <v>101364</v>
      </c>
      <c r="W41"/>
      <c r="X41" s="33"/>
      <c r="Y41"/>
      <c r="Z41" s="6">
        <f t="shared" si="21"/>
        <v>1248</v>
      </c>
      <c r="AA41" s="6">
        <f t="shared" si="22"/>
        <v>0</v>
      </c>
      <c r="AB41" s="44">
        <f t="shared" si="23"/>
        <v>0</v>
      </c>
      <c r="AC41" s="46">
        <f t="shared" si="6"/>
        <v>1248</v>
      </c>
    </row>
    <row r="42" spans="1:29" ht="15.75" x14ac:dyDescent="0.25">
      <c r="A42" s="58" t="s">
        <v>26</v>
      </c>
      <c r="B42" s="31">
        <v>117</v>
      </c>
      <c r="C42" s="5" t="s">
        <v>67</v>
      </c>
      <c r="D42" s="28" t="s">
        <v>63</v>
      </c>
      <c r="E42" s="28" t="s">
        <v>70</v>
      </c>
      <c r="G42" s="6">
        <v>117</v>
      </c>
      <c r="H42" s="6">
        <v>0</v>
      </c>
      <c r="I42" s="6">
        <v>0</v>
      </c>
      <c r="K42" s="33"/>
      <c r="M42" s="6">
        <v>0</v>
      </c>
      <c r="N42" s="6">
        <v>0</v>
      </c>
      <c r="O42" s="6">
        <v>0</v>
      </c>
      <c r="Q42" s="63">
        <v>1</v>
      </c>
      <c r="S42" s="6">
        <f t="shared" si="18"/>
        <v>117</v>
      </c>
      <c r="T42" s="6">
        <f t="shared" si="19"/>
        <v>0</v>
      </c>
      <c r="U42" s="44">
        <f t="shared" si="20"/>
        <v>0</v>
      </c>
      <c r="V42" s="46">
        <f t="shared" si="4"/>
        <v>117</v>
      </c>
      <c r="W42"/>
      <c r="X42" s="33"/>
      <c r="Y42"/>
      <c r="Z42" s="6">
        <f t="shared" si="21"/>
        <v>0</v>
      </c>
      <c r="AA42" s="6">
        <f t="shared" si="22"/>
        <v>0</v>
      </c>
      <c r="AB42" s="44">
        <f t="shared" si="23"/>
        <v>0</v>
      </c>
      <c r="AC42" s="46">
        <f t="shared" si="6"/>
        <v>0</v>
      </c>
    </row>
    <row r="43" spans="1:29" ht="15.75" x14ac:dyDescent="0.25">
      <c r="A43" s="58" t="s">
        <v>27</v>
      </c>
      <c r="B43" s="31">
        <v>1863</v>
      </c>
      <c r="C43" s="5" t="s">
        <v>68</v>
      </c>
      <c r="D43" s="28" t="s">
        <v>63</v>
      </c>
      <c r="E43" s="28" t="s">
        <v>70</v>
      </c>
      <c r="G43" s="6">
        <v>1863</v>
      </c>
      <c r="H43" s="6">
        <v>0</v>
      </c>
      <c r="I43" s="6">
        <v>0</v>
      </c>
      <c r="K43" s="33"/>
      <c r="M43" s="6">
        <v>0</v>
      </c>
      <c r="N43" s="6">
        <v>0</v>
      </c>
      <c r="O43" s="6">
        <v>0</v>
      </c>
      <c r="Q43" s="63">
        <v>6</v>
      </c>
      <c r="S43" s="6">
        <f t="shared" si="18"/>
        <v>11178</v>
      </c>
      <c r="T43" s="6">
        <f t="shared" si="19"/>
        <v>0</v>
      </c>
      <c r="U43" s="44">
        <f t="shared" si="20"/>
        <v>0</v>
      </c>
      <c r="V43" s="46">
        <f t="shared" si="4"/>
        <v>11178</v>
      </c>
      <c r="W43"/>
      <c r="X43" s="33"/>
      <c r="Y43"/>
      <c r="Z43" s="6">
        <f t="shared" si="21"/>
        <v>0</v>
      </c>
      <c r="AA43" s="6">
        <f t="shared" si="22"/>
        <v>0</v>
      </c>
      <c r="AB43" s="44">
        <f t="shared" si="23"/>
        <v>0</v>
      </c>
      <c r="AC43" s="46">
        <f t="shared" si="6"/>
        <v>0</v>
      </c>
    </row>
    <row r="44" spans="1:29" ht="15.75" x14ac:dyDescent="0.25">
      <c r="A44" s="58" t="s">
        <v>28</v>
      </c>
      <c r="B44" s="31">
        <v>114</v>
      </c>
      <c r="C44" s="5" t="s">
        <v>69</v>
      </c>
      <c r="D44" s="28" t="s">
        <v>63</v>
      </c>
      <c r="E44" s="28" t="s">
        <v>70</v>
      </c>
      <c r="G44" s="6">
        <v>114</v>
      </c>
      <c r="H44" s="6">
        <v>0</v>
      </c>
      <c r="I44" s="6">
        <v>0</v>
      </c>
      <c r="K44" s="33"/>
      <c r="M44" s="6">
        <v>0</v>
      </c>
      <c r="N44" s="6">
        <v>0</v>
      </c>
      <c r="O44" s="6">
        <v>0</v>
      </c>
      <c r="Q44" s="63">
        <v>0</v>
      </c>
      <c r="S44" s="6">
        <f t="shared" si="18"/>
        <v>0</v>
      </c>
      <c r="T44" s="6">
        <f t="shared" si="19"/>
        <v>0</v>
      </c>
      <c r="U44" s="44">
        <f t="shared" si="20"/>
        <v>0</v>
      </c>
      <c r="V44" s="46">
        <f t="shared" si="4"/>
        <v>0</v>
      </c>
      <c r="W44"/>
      <c r="X44" s="33"/>
      <c r="Y44"/>
      <c r="Z44" s="6">
        <f t="shared" si="21"/>
        <v>0</v>
      </c>
      <c r="AA44" s="6">
        <f t="shared" si="22"/>
        <v>0</v>
      </c>
      <c r="AB44" s="44">
        <f t="shared" si="23"/>
        <v>0</v>
      </c>
      <c r="AC44" s="46">
        <f t="shared" si="6"/>
        <v>0</v>
      </c>
    </row>
    <row r="45" spans="1:29" ht="16.5" thickBot="1" x14ac:dyDescent="0.3">
      <c r="A45" s="59" t="s">
        <v>29</v>
      </c>
      <c r="B45" s="31">
        <v>125</v>
      </c>
      <c r="C45" s="5" t="s">
        <v>53</v>
      </c>
      <c r="D45" s="28" t="s">
        <v>63</v>
      </c>
      <c r="E45" s="28" t="s">
        <v>71</v>
      </c>
      <c r="G45" s="6">
        <v>121</v>
      </c>
      <c r="H45" s="6">
        <v>0</v>
      </c>
      <c r="I45" s="6">
        <v>0</v>
      </c>
      <c r="K45" s="33"/>
      <c r="M45" s="6">
        <v>0</v>
      </c>
      <c r="N45" s="6">
        <v>0</v>
      </c>
      <c r="O45" s="6">
        <v>0</v>
      </c>
      <c r="Q45" s="63">
        <v>13</v>
      </c>
      <c r="S45" s="6">
        <f t="shared" si="18"/>
        <v>1573</v>
      </c>
      <c r="T45" s="6">
        <f t="shared" si="19"/>
        <v>0</v>
      </c>
      <c r="U45" s="44">
        <f t="shared" si="20"/>
        <v>0</v>
      </c>
      <c r="V45" s="47">
        <f t="shared" si="4"/>
        <v>1573</v>
      </c>
      <c r="W45"/>
      <c r="X45" s="33"/>
      <c r="Y45"/>
      <c r="Z45" s="6">
        <f t="shared" si="21"/>
        <v>0</v>
      </c>
      <c r="AA45" s="6">
        <f t="shared" si="22"/>
        <v>0</v>
      </c>
      <c r="AB45" s="44">
        <f t="shared" si="23"/>
        <v>0</v>
      </c>
      <c r="AC45" s="47">
        <f t="shared" si="6"/>
        <v>0</v>
      </c>
    </row>
    <row r="46" spans="1:29" ht="15.75" x14ac:dyDescent="0.25">
      <c r="A46" s="1"/>
      <c r="B46" s="30"/>
      <c r="D46" s="27"/>
      <c r="E46" s="27"/>
      <c r="G46" s="21"/>
      <c r="H46" s="21"/>
      <c r="I46" s="21"/>
      <c r="S46" s="34"/>
      <c r="T46" s="34"/>
      <c r="U46" s="34"/>
      <c r="V46" s="34"/>
      <c r="W46"/>
      <c r="X46"/>
      <c r="Y46"/>
      <c r="Z46" s="34"/>
      <c r="AA46" s="34"/>
      <c r="AB46" s="34"/>
      <c r="AC46" s="34"/>
    </row>
    <row r="47" spans="1:29" ht="16.5" thickBot="1" x14ac:dyDescent="0.3">
      <c r="A47" s="16" t="s">
        <v>30</v>
      </c>
      <c r="B47" s="30"/>
      <c r="D47" s="27"/>
      <c r="E47" s="27"/>
      <c r="G47" s="21"/>
      <c r="H47" s="21"/>
      <c r="I47" s="21"/>
      <c r="S47" s="34"/>
      <c r="T47" s="34"/>
      <c r="U47" s="34"/>
      <c r="V47" s="34"/>
      <c r="W47"/>
      <c r="X47"/>
      <c r="Y47"/>
      <c r="Z47" s="34"/>
      <c r="AA47" s="34"/>
      <c r="AB47" s="34"/>
      <c r="AC47" s="34"/>
    </row>
    <row r="48" spans="1:29" ht="15.75" x14ac:dyDescent="0.25">
      <c r="A48" s="58" t="s">
        <v>31</v>
      </c>
      <c r="B48" s="31">
        <v>673</v>
      </c>
      <c r="C48" s="5" t="s">
        <v>40</v>
      </c>
      <c r="D48" s="28" t="s">
        <v>72</v>
      </c>
      <c r="E48" s="28" t="s">
        <v>45</v>
      </c>
      <c r="G48" s="6">
        <v>673</v>
      </c>
      <c r="H48" s="6">
        <v>0</v>
      </c>
      <c r="I48" s="6">
        <v>0</v>
      </c>
      <c r="K48" s="33"/>
      <c r="M48" s="6">
        <v>219</v>
      </c>
      <c r="N48" s="6">
        <v>0</v>
      </c>
      <c r="O48" s="6">
        <v>0</v>
      </c>
      <c r="Q48" s="63">
        <v>4</v>
      </c>
      <c r="S48" s="6">
        <f>SUM(Q48*G48)</f>
        <v>2692</v>
      </c>
      <c r="T48" s="6">
        <f>SUM(Q48*H48)</f>
        <v>0</v>
      </c>
      <c r="U48" s="44">
        <f>SUM(Q48*I48)</f>
        <v>0</v>
      </c>
      <c r="V48" s="45">
        <f t="shared" si="4"/>
        <v>2692</v>
      </c>
      <c r="W48"/>
      <c r="X48" s="33"/>
      <c r="Y48"/>
      <c r="Z48" s="6">
        <f>SUM(Q48*M48)</f>
        <v>876</v>
      </c>
      <c r="AA48" s="6">
        <f>SUM(Q48*N48)</f>
        <v>0</v>
      </c>
      <c r="AB48" s="44">
        <f>SUM(Q48*O48)</f>
        <v>0</v>
      </c>
      <c r="AC48" s="45">
        <f t="shared" si="6"/>
        <v>876</v>
      </c>
    </row>
    <row r="49" spans="1:29" ht="15.75" x14ac:dyDescent="0.25">
      <c r="A49" s="58" t="s">
        <v>32</v>
      </c>
      <c r="B49" s="31">
        <f>SUM(G49+I49)</f>
        <v>10639</v>
      </c>
      <c r="C49" s="5" t="s">
        <v>40</v>
      </c>
      <c r="D49" s="28" t="s">
        <v>55</v>
      </c>
      <c r="E49" s="28" t="s">
        <v>76</v>
      </c>
      <c r="G49" s="6">
        <v>2836</v>
      </c>
      <c r="H49" s="6">
        <v>1692</v>
      </c>
      <c r="I49" s="6">
        <v>7803</v>
      </c>
      <c r="K49" s="33"/>
      <c r="M49" s="6">
        <v>348</v>
      </c>
      <c r="N49" s="6">
        <v>0</v>
      </c>
      <c r="O49" s="6">
        <v>0</v>
      </c>
      <c r="Q49" s="63">
        <v>5</v>
      </c>
      <c r="S49" s="6">
        <f>SUM(Q49*G49)</f>
        <v>14180</v>
      </c>
      <c r="T49" s="6">
        <f>SUM(Q49*H49)</f>
        <v>8460</v>
      </c>
      <c r="U49" s="44">
        <f>SUM(Q49*I49)</f>
        <v>39015</v>
      </c>
      <c r="V49" s="46">
        <f t="shared" si="4"/>
        <v>61655</v>
      </c>
      <c r="W49"/>
      <c r="X49" s="33"/>
      <c r="Y49"/>
      <c r="Z49" s="6">
        <f>SUM(Q49*M49)</f>
        <v>1740</v>
      </c>
      <c r="AA49" s="6">
        <f>SUM(Q49*N49)</f>
        <v>0</v>
      </c>
      <c r="AB49" s="44">
        <f>SUM(Q49*O49)</f>
        <v>0</v>
      </c>
      <c r="AC49" s="46">
        <f t="shared" si="6"/>
        <v>1740</v>
      </c>
    </row>
    <row r="50" spans="1:29" ht="25.5" x14ac:dyDescent="0.2">
      <c r="A50" s="58" t="s">
        <v>84</v>
      </c>
      <c r="B50" s="31">
        <v>3620</v>
      </c>
      <c r="C50" s="5" t="s">
        <v>47</v>
      </c>
      <c r="D50" s="57" t="s">
        <v>96</v>
      </c>
      <c r="E50" s="57" t="s">
        <v>97</v>
      </c>
      <c r="G50" s="6">
        <v>3620</v>
      </c>
      <c r="H50" s="6">
        <v>0</v>
      </c>
      <c r="I50" s="6">
        <v>0</v>
      </c>
      <c r="K50" s="33"/>
      <c r="M50" s="6">
        <v>3620</v>
      </c>
      <c r="N50" s="6">
        <v>0</v>
      </c>
      <c r="O50" s="6">
        <v>0</v>
      </c>
      <c r="Q50" s="63">
        <v>0</v>
      </c>
      <c r="S50" s="6">
        <f>SUM(Q50*G50)</f>
        <v>0</v>
      </c>
      <c r="T50" s="6">
        <f>SUM(Q50*H50)</f>
        <v>0</v>
      </c>
      <c r="U50" s="44">
        <f>SUM(Q50*I50)</f>
        <v>0</v>
      </c>
      <c r="V50" s="46">
        <f t="shared" si="4"/>
        <v>0</v>
      </c>
      <c r="W50"/>
      <c r="X50" s="33"/>
      <c r="Y50"/>
      <c r="Z50" s="6">
        <f>SUM(Q50*M50)</f>
        <v>0</v>
      </c>
      <c r="AA50" s="6">
        <f>SUM(Q50*N50)</f>
        <v>0</v>
      </c>
      <c r="AB50" s="44">
        <f>SUM(Q50*O50)</f>
        <v>0</v>
      </c>
      <c r="AC50" s="46">
        <f t="shared" si="6"/>
        <v>0</v>
      </c>
    </row>
    <row r="51" spans="1:29" ht="15.75" x14ac:dyDescent="0.25">
      <c r="A51" s="58" t="s">
        <v>33</v>
      </c>
      <c r="B51" s="31">
        <f>SUM(G51:I51)</f>
        <v>3194</v>
      </c>
      <c r="C51" s="5" t="s">
        <v>40</v>
      </c>
      <c r="D51" s="28" t="s">
        <v>55</v>
      </c>
      <c r="E51" s="28"/>
      <c r="G51" s="6">
        <v>663</v>
      </c>
      <c r="H51" s="6">
        <v>736</v>
      </c>
      <c r="I51" s="6">
        <v>1795</v>
      </c>
      <c r="K51" s="33"/>
      <c r="M51" s="6">
        <v>0</v>
      </c>
      <c r="N51" s="6">
        <v>0</v>
      </c>
      <c r="O51" s="6">
        <v>0</v>
      </c>
      <c r="Q51" s="63">
        <v>0</v>
      </c>
      <c r="S51" s="6">
        <f>SUM(Q51*G51)</f>
        <v>0</v>
      </c>
      <c r="T51" s="6">
        <f>SUM(Q51*H51)</f>
        <v>0</v>
      </c>
      <c r="U51" s="44">
        <f>SUM(Q51*I51)</f>
        <v>0</v>
      </c>
      <c r="V51" s="46">
        <f t="shared" si="4"/>
        <v>0</v>
      </c>
      <c r="W51"/>
      <c r="X51" s="33"/>
      <c r="Y51"/>
      <c r="Z51" s="6">
        <f>SUM(Q51*M51)</f>
        <v>0</v>
      </c>
      <c r="AA51" s="6">
        <f>SUM(Q51*N51)</f>
        <v>0</v>
      </c>
      <c r="AB51" s="44">
        <f>SUM(Q51*O51)</f>
        <v>0</v>
      </c>
      <c r="AC51" s="46">
        <f t="shared" si="6"/>
        <v>0</v>
      </c>
    </row>
    <row r="52" spans="1:29" ht="16.5" thickBot="1" x14ac:dyDescent="0.3">
      <c r="A52" s="59" t="s">
        <v>34</v>
      </c>
      <c r="B52" s="31">
        <v>34840</v>
      </c>
      <c r="C52" s="5" t="s">
        <v>74</v>
      </c>
      <c r="D52" s="28" t="s">
        <v>75</v>
      </c>
      <c r="E52" s="28" t="s">
        <v>77</v>
      </c>
      <c r="G52" s="6">
        <v>34840</v>
      </c>
      <c r="H52" s="6">
        <v>0</v>
      </c>
      <c r="I52" s="6">
        <v>0</v>
      </c>
      <c r="K52" s="33"/>
      <c r="M52" s="6">
        <v>0</v>
      </c>
      <c r="N52" s="6">
        <v>0</v>
      </c>
      <c r="O52" s="6">
        <v>0</v>
      </c>
      <c r="Q52" s="63">
        <v>3</v>
      </c>
      <c r="S52" s="6">
        <f>SUM(Q52*G52)</f>
        <v>104520</v>
      </c>
      <c r="T52" s="6">
        <f>SUM(Q52*H52)</f>
        <v>0</v>
      </c>
      <c r="U52" s="44">
        <f>SUM(Q52*I52)</f>
        <v>0</v>
      </c>
      <c r="V52" s="47">
        <f t="shared" si="4"/>
        <v>104520</v>
      </c>
      <c r="W52"/>
      <c r="X52" s="33"/>
      <c r="Y52"/>
      <c r="Z52" s="6">
        <f>SUM(Q52*M52)</f>
        <v>0</v>
      </c>
      <c r="AA52" s="6">
        <f>SUM(Q52*N52)</f>
        <v>0</v>
      </c>
      <c r="AB52" s="44">
        <f>SUM(Q52*O52)</f>
        <v>0</v>
      </c>
      <c r="AC52" s="47">
        <f t="shared" si="6"/>
        <v>0</v>
      </c>
    </row>
    <row r="53" spans="1:29" ht="15.75" x14ac:dyDescent="0.25">
      <c r="A53" s="1"/>
      <c r="B53" s="30"/>
      <c r="D53" s="27"/>
      <c r="E53" s="27"/>
      <c r="G53" s="21"/>
      <c r="H53" s="21"/>
      <c r="I53" s="21"/>
      <c r="S53" s="34"/>
      <c r="T53" s="34"/>
      <c r="U53" s="34"/>
      <c r="V53" s="34"/>
      <c r="W53"/>
      <c r="X53"/>
      <c r="Y53"/>
      <c r="Z53" s="34"/>
      <c r="AA53" s="34"/>
      <c r="AB53" s="34"/>
      <c r="AC53" s="34"/>
    </row>
    <row r="54" spans="1:29" ht="16.5" thickBot="1" x14ac:dyDescent="0.3">
      <c r="A54" s="16" t="s">
        <v>35</v>
      </c>
      <c r="B54" s="30"/>
      <c r="D54" s="27"/>
      <c r="E54" s="27"/>
      <c r="G54" s="21"/>
      <c r="H54" s="21"/>
      <c r="I54" s="21"/>
      <c r="S54" s="34"/>
      <c r="T54" s="34"/>
      <c r="U54" s="34"/>
      <c r="V54" s="34"/>
      <c r="W54"/>
      <c r="X54"/>
      <c r="Y54"/>
      <c r="Z54" s="34"/>
      <c r="AA54" s="34"/>
      <c r="AB54" s="34"/>
      <c r="AC54" s="34"/>
    </row>
    <row r="55" spans="1:29" ht="15.75" x14ac:dyDescent="0.25">
      <c r="A55" s="58" t="s">
        <v>36</v>
      </c>
      <c r="B55" s="31">
        <v>51129</v>
      </c>
      <c r="C55" s="5" t="s">
        <v>67</v>
      </c>
      <c r="D55" s="28" t="s">
        <v>55</v>
      </c>
      <c r="E55" s="28"/>
      <c r="G55" s="31">
        <v>51129</v>
      </c>
      <c r="H55" s="6">
        <v>0</v>
      </c>
      <c r="I55" s="6">
        <v>0</v>
      </c>
      <c r="K55" s="33"/>
      <c r="M55" s="33"/>
      <c r="N55" s="33"/>
      <c r="O55" s="33"/>
      <c r="Q55" s="63">
        <v>0</v>
      </c>
      <c r="S55" s="6">
        <f>SUM(Q55*G55)</f>
        <v>0</v>
      </c>
      <c r="T55" s="6">
        <f>SUM(Q55*H55)</f>
        <v>0</v>
      </c>
      <c r="U55" s="44">
        <f>SUM(Q55*I55)</f>
        <v>0</v>
      </c>
      <c r="V55" s="45">
        <f t="shared" si="4"/>
        <v>0</v>
      </c>
      <c r="W55"/>
      <c r="X55" s="33"/>
      <c r="Y55"/>
      <c r="Z55" s="6">
        <f>SUM(Q55*M55)</f>
        <v>0</v>
      </c>
      <c r="AA55" s="6">
        <f>SUM(Q55*N55)</f>
        <v>0</v>
      </c>
      <c r="AB55" s="44">
        <f>SUM(Q55*O55)</f>
        <v>0</v>
      </c>
      <c r="AC55" s="45">
        <f t="shared" si="6"/>
        <v>0</v>
      </c>
    </row>
    <row r="56" spans="1:29" ht="15.75" x14ac:dyDescent="0.25">
      <c r="A56" s="58" t="s">
        <v>37</v>
      </c>
      <c r="B56" s="31">
        <v>7363</v>
      </c>
      <c r="C56" s="5" t="s">
        <v>67</v>
      </c>
      <c r="D56" s="28" t="s">
        <v>55</v>
      </c>
      <c r="E56" s="28"/>
      <c r="G56" s="31">
        <v>7363</v>
      </c>
      <c r="H56" s="6">
        <v>0</v>
      </c>
      <c r="I56" s="6">
        <v>0</v>
      </c>
      <c r="K56" s="33"/>
      <c r="M56" s="33"/>
      <c r="N56" s="33"/>
      <c r="O56" s="33"/>
      <c r="Q56" s="63">
        <v>0</v>
      </c>
      <c r="S56" s="6">
        <f>SUM(Q56*G56)</f>
        <v>0</v>
      </c>
      <c r="T56" s="6">
        <f>SUM(Q56*H56)</f>
        <v>0</v>
      </c>
      <c r="U56" s="44">
        <f>SUM(Q56*I56)</f>
        <v>0</v>
      </c>
      <c r="V56" s="46">
        <f t="shared" si="4"/>
        <v>0</v>
      </c>
      <c r="W56"/>
      <c r="X56" s="33"/>
      <c r="Y56"/>
      <c r="Z56" s="6">
        <f>SUM(Q56*M56)</f>
        <v>0</v>
      </c>
      <c r="AA56" s="6">
        <f>SUM(Q56*N56)</f>
        <v>0</v>
      </c>
      <c r="AB56" s="44">
        <f>SUM(Q56*O56)</f>
        <v>0</v>
      </c>
      <c r="AC56" s="46">
        <f t="shared" si="6"/>
        <v>0</v>
      </c>
    </row>
    <row r="57" spans="1:29" ht="16.5" thickBot="1" x14ac:dyDescent="0.3">
      <c r="A57" s="59" t="s">
        <v>38</v>
      </c>
      <c r="B57" s="31">
        <v>18</v>
      </c>
      <c r="C57" s="5" t="s">
        <v>53</v>
      </c>
      <c r="D57" s="28" t="s">
        <v>78</v>
      </c>
      <c r="E57" s="28"/>
      <c r="G57" s="31">
        <v>18</v>
      </c>
      <c r="H57" s="6">
        <v>0</v>
      </c>
      <c r="I57" s="6">
        <v>0</v>
      </c>
      <c r="K57" s="33"/>
      <c r="M57" s="33"/>
      <c r="N57" s="33"/>
      <c r="O57" s="33"/>
      <c r="Q57" s="63">
        <v>1</v>
      </c>
      <c r="S57" s="6">
        <f>SUM(Q57*G57)</f>
        <v>18</v>
      </c>
      <c r="T57" s="6">
        <f>SUM(Q57*H57)</f>
        <v>0</v>
      </c>
      <c r="U57" s="44">
        <f>SUM(Q57*I57)</f>
        <v>0</v>
      </c>
      <c r="V57" s="47">
        <f t="shared" si="4"/>
        <v>18</v>
      </c>
      <c r="W57"/>
      <c r="X57" s="33"/>
      <c r="Y57"/>
      <c r="Z57" s="6">
        <f>SUM(Q57*M57)</f>
        <v>0</v>
      </c>
      <c r="AA57" s="6">
        <f>SUM(Q57*N57)</f>
        <v>0</v>
      </c>
      <c r="AB57" s="44">
        <f>SUM(Q57*O57)</f>
        <v>0</v>
      </c>
      <c r="AC57" s="47">
        <f t="shared" si="6"/>
        <v>0</v>
      </c>
    </row>
    <row r="58" spans="1:29" ht="15.75" thickBot="1" x14ac:dyDescent="0.25">
      <c r="A58" s="2"/>
      <c r="W58"/>
      <c r="X58"/>
      <c r="Y58"/>
    </row>
    <row r="59" spans="1:29" ht="16.5" thickBot="1" x14ac:dyDescent="0.3">
      <c r="A59" s="74" t="s">
        <v>128</v>
      </c>
      <c r="P59" s="54" t="s">
        <v>86</v>
      </c>
      <c r="Q59" s="56">
        <f>SUM(Q9:Q58)</f>
        <v>1037</v>
      </c>
      <c r="R59" s="50"/>
      <c r="S59" s="51">
        <f>SUM(S9:S58)</f>
        <v>806005</v>
      </c>
      <c r="T59" s="52">
        <f>SUM(T9:T58)</f>
        <v>195238</v>
      </c>
      <c r="U59" s="52">
        <f>SUM(U9:U58)</f>
        <v>70438</v>
      </c>
      <c r="V59" s="53">
        <f>SUM(V9:V58)</f>
        <v>1071681</v>
      </c>
      <c r="W59"/>
      <c r="X59" s="85">
        <f>SUM(X9:X57)</f>
        <v>74670</v>
      </c>
      <c r="Y59"/>
      <c r="Z59" s="86">
        <f>SUM(Z9:Z58)</f>
        <v>466414</v>
      </c>
      <c r="AA59" s="87">
        <f>SUM(AA9:AA58)</f>
        <v>16484</v>
      </c>
      <c r="AB59" s="87">
        <f t="shared" ref="AB59:AC59" si="24">SUM(AB9:AB58)</f>
        <v>0</v>
      </c>
      <c r="AC59" s="88">
        <f t="shared" si="24"/>
        <v>482898</v>
      </c>
    </row>
    <row r="60" spans="1:29" ht="15.75" x14ac:dyDescent="0.25">
      <c r="A60" s="73" t="s">
        <v>132</v>
      </c>
      <c r="Q60" s="81"/>
      <c r="R60" s="82"/>
      <c r="S60" s="21"/>
      <c r="T60" s="21"/>
      <c r="U60" s="21"/>
      <c r="V60" s="21"/>
      <c r="W60" s="34"/>
      <c r="X60" s="34"/>
      <c r="Y60" s="34"/>
      <c r="Z60" s="83"/>
      <c r="AA60" s="83"/>
      <c r="AB60" s="83"/>
      <c r="AC60" s="83"/>
    </row>
    <row r="61" spans="1:29" ht="15.75" x14ac:dyDescent="0.25">
      <c r="A61" s="73" t="s">
        <v>137</v>
      </c>
      <c r="Q61" s="81"/>
      <c r="R61" s="82"/>
      <c r="S61" s="21"/>
      <c r="T61" s="21"/>
      <c r="U61" s="21"/>
      <c r="V61" s="21"/>
      <c r="W61" s="34"/>
      <c r="X61" s="34"/>
      <c r="Y61" s="34"/>
      <c r="Z61" s="83"/>
      <c r="AA61" s="83"/>
      <c r="AB61" s="83"/>
      <c r="AC61" s="83"/>
    </row>
    <row r="62" spans="1:29" ht="15.75" x14ac:dyDescent="0.25">
      <c r="A62" s="74" t="s">
        <v>130</v>
      </c>
      <c r="Q62" s="81"/>
      <c r="R62" s="82"/>
      <c r="S62" s="21"/>
      <c r="T62" s="21"/>
      <c r="U62" s="21"/>
      <c r="V62" s="21"/>
      <c r="W62" s="34"/>
      <c r="X62" s="34"/>
      <c r="Y62" s="34"/>
      <c r="Z62" s="83"/>
      <c r="AA62" s="83"/>
      <c r="AB62" s="83"/>
      <c r="AC62" s="83"/>
    </row>
    <row r="63" spans="1:29" ht="15.75" x14ac:dyDescent="0.25">
      <c r="A63" s="74" t="s">
        <v>129</v>
      </c>
      <c r="Q63" s="81"/>
      <c r="R63" s="82"/>
      <c r="S63" s="21"/>
      <c r="T63" s="21"/>
      <c r="U63" s="21"/>
      <c r="V63" s="21"/>
      <c r="W63" s="34"/>
      <c r="X63" s="34"/>
      <c r="Y63" s="34"/>
      <c r="Z63" s="83"/>
      <c r="AA63" s="83"/>
      <c r="AB63" s="83"/>
      <c r="AC63" s="83"/>
    </row>
    <row r="64" spans="1:29" ht="15.75" x14ac:dyDescent="0.25">
      <c r="A64" s="74" t="s">
        <v>131</v>
      </c>
      <c r="Q64" s="81"/>
      <c r="R64" s="82"/>
      <c r="S64" s="21"/>
      <c r="T64" s="21"/>
      <c r="U64" s="21"/>
      <c r="V64" s="21"/>
      <c r="W64" s="34"/>
      <c r="X64" s="34"/>
      <c r="Y64" s="34"/>
      <c r="Z64" s="83"/>
      <c r="AA64" s="83"/>
      <c r="AB64" s="83"/>
      <c r="AC64" s="83"/>
    </row>
    <row r="65" spans="1:29" ht="15.75" x14ac:dyDescent="0.25">
      <c r="A65" s="74" t="s">
        <v>133</v>
      </c>
      <c r="Q65" s="81"/>
      <c r="R65" s="82"/>
      <c r="S65" s="21"/>
      <c r="T65" s="21"/>
      <c r="U65" s="21"/>
      <c r="V65" s="21"/>
      <c r="W65" s="34"/>
      <c r="X65" s="34"/>
      <c r="Y65" s="34"/>
      <c r="Z65" s="83"/>
      <c r="AA65" s="83"/>
      <c r="AB65" s="83"/>
      <c r="AC65" s="83"/>
    </row>
    <row r="66" spans="1:29" ht="15.75" x14ac:dyDescent="0.25">
      <c r="A66" s="74" t="s">
        <v>134</v>
      </c>
      <c r="Q66" s="81"/>
      <c r="R66" s="82"/>
      <c r="S66" s="21"/>
      <c r="T66" s="21"/>
      <c r="U66" s="21"/>
      <c r="V66" s="21"/>
      <c r="W66" s="34"/>
      <c r="X66" s="34"/>
      <c r="Y66" s="34"/>
      <c r="Z66" s="83"/>
      <c r="AA66" s="83"/>
      <c r="AB66" s="83"/>
      <c r="AC66" s="83"/>
    </row>
    <row r="67" spans="1:29" ht="15.75" x14ac:dyDescent="0.25">
      <c r="A67" s="74"/>
      <c r="Q67" s="81"/>
      <c r="R67" s="82"/>
      <c r="S67" s="21"/>
      <c r="T67" s="21"/>
      <c r="U67" s="21"/>
      <c r="V67" s="21"/>
      <c r="W67" s="34"/>
      <c r="X67" s="34"/>
      <c r="Y67" s="34"/>
      <c r="Z67" s="83"/>
      <c r="AA67" s="83"/>
      <c r="AB67" s="83"/>
      <c r="AC67" s="83"/>
    </row>
    <row r="68" spans="1:29" x14ac:dyDescent="0.2">
      <c r="A68" s="73" t="s">
        <v>119</v>
      </c>
    </row>
    <row r="69" spans="1:29" x14ac:dyDescent="0.2">
      <c r="A69" s="73" t="s">
        <v>120</v>
      </c>
    </row>
    <row r="70" spans="1:29" x14ac:dyDescent="0.2">
      <c r="A70" s="73" t="s">
        <v>121</v>
      </c>
    </row>
    <row r="71" spans="1:29" x14ac:dyDescent="0.2">
      <c r="A71" s="73"/>
    </row>
    <row r="73" spans="1:29" ht="15.75" x14ac:dyDescent="0.25">
      <c r="A73" s="78" t="s">
        <v>125</v>
      </c>
      <c r="B73" s="33"/>
      <c r="C73" s="79" t="s">
        <v>86</v>
      </c>
      <c r="D73" s="79" t="s">
        <v>135</v>
      </c>
      <c r="E73" s="79" t="s">
        <v>45</v>
      </c>
    </row>
    <row r="74" spans="1:29" x14ac:dyDescent="0.2">
      <c r="A74" s="75" t="s">
        <v>122</v>
      </c>
      <c r="B74" s="33">
        <v>178</v>
      </c>
      <c r="C74" s="76">
        <v>91808</v>
      </c>
      <c r="D74" s="76">
        <v>74670</v>
      </c>
      <c r="E74" s="76" t="s">
        <v>138</v>
      </c>
    </row>
    <row r="75" spans="1:29" x14ac:dyDescent="0.2">
      <c r="A75" s="75" t="s">
        <v>5</v>
      </c>
      <c r="B75" s="33">
        <v>802</v>
      </c>
      <c r="C75" s="76">
        <v>475659</v>
      </c>
      <c r="D75" s="76"/>
      <c r="E75" s="76">
        <v>475659</v>
      </c>
    </row>
    <row r="76" spans="1:29" x14ac:dyDescent="0.2">
      <c r="A76" s="75" t="s">
        <v>13</v>
      </c>
      <c r="B76" s="33">
        <v>4</v>
      </c>
      <c r="C76" s="76">
        <v>9559</v>
      </c>
      <c r="D76" s="77"/>
      <c r="E76" s="76">
        <v>2000</v>
      </c>
    </row>
    <row r="77" spans="1:29" x14ac:dyDescent="0.2">
      <c r="A77" s="75" t="s">
        <v>123</v>
      </c>
      <c r="B77" s="33">
        <v>9</v>
      </c>
      <c r="C77" s="76">
        <v>193638</v>
      </c>
      <c r="D77" s="76"/>
      <c r="E77" s="76"/>
    </row>
    <row r="78" spans="1:29" x14ac:dyDescent="0.2">
      <c r="A78" s="75" t="s">
        <v>23</v>
      </c>
      <c r="B78" s="33">
        <v>31</v>
      </c>
      <c r="C78" s="76">
        <v>132132</v>
      </c>
      <c r="D78" s="76"/>
      <c r="E78" s="76">
        <v>2623</v>
      </c>
    </row>
    <row r="79" spans="1:29" x14ac:dyDescent="0.2">
      <c r="A79" s="75" t="s">
        <v>30</v>
      </c>
      <c r="B79" s="33">
        <v>12</v>
      </c>
      <c r="C79" s="76">
        <v>168867</v>
      </c>
      <c r="D79" s="76"/>
      <c r="E79" s="76">
        <v>2616</v>
      </c>
    </row>
    <row r="80" spans="1:29" x14ac:dyDescent="0.2">
      <c r="A80" s="75" t="s">
        <v>35</v>
      </c>
      <c r="B80" s="33">
        <v>1</v>
      </c>
      <c r="C80" s="76">
        <v>18</v>
      </c>
      <c r="D80" s="76"/>
      <c r="E80" s="76"/>
    </row>
    <row r="81" spans="1:5" ht="15.75" x14ac:dyDescent="0.25">
      <c r="A81" s="78" t="s">
        <v>124</v>
      </c>
      <c r="B81" s="79">
        <f>SUM(B74:B80)</f>
        <v>1037</v>
      </c>
      <c r="C81" s="80">
        <f>SUM(C74:C80)</f>
        <v>1071681</v>
      </c>
      <c r="D81" s="80">
        <f>SUM(D74:D80)</f>
        <v>74670</v>
      </c>
      <c r="E81" s="80">
        <f>SUM(E74:E80)</f>
        <v>482898</v>
      </c>
    </row>
  </sheetData>
  <sheetProtection algorithmName="SHA-512" hashValue="El3wq3c6xU9zzd53oSwZCPuZXf2b3tLsf2I/x2In9NfZccntxy9N9VgThHn4dI3vF8d5np7bQ31qfueMt0g8iA==" saltValue="dFd6bXQCqJnV9gqbqverSg==" spinCount="100000" sheet="1" objects="1" scenarios="1"/>
  <mergeCells count="1">
    <mergeCell ref="D4:E4"/>
  </mergeCells>
  <pageMargins left="0.25" right="0.25" top="0.75" bottom="0.75" header="0.3" footer="0.3"/>
  <pageSetup paperSize="8" scale="5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5"/>
  <sheetViews>
    <sheetView workbookViewId="0">
      <selection activeCell="C5" sqref="C5"/>
    </sheetView>
  </sheetViews>
  <sheetFormatPr defaultRowHeight="15" x14ac:dyDescent="0.2"/>
  <cols>
    <col min="1" max="1" width="35.109375" customWidth="1"/>
    <col min="2" max="2" width="4.109375" customWidth="1"/>
    <col min="3" max="3" width="12.33203125" bestFit="1" customWidth="1"/>
    <col min="5" max="5" width="17.21875" customWidth="1"/>
    <col min="6" max="6" width="10.88671875" bestFit="1" customWidth="1"/>
    <col min="14" max="14" width="8.88671875" style="39"/>
  </cols>
  <sheetData>
    <row r="2" spans="1:3" ht="15.75" x14ac:dyDescent="0.25">
      <c r="A2" s="60" t="s">
        <v>101</v>
      </c>
    </row>
    <row r="4" spans="1:3" x14ac:dyDescent="0.2">
      <c r="A4" s="33" t="s">
        <v>114</v>
      </c>
      <c r="C4" s="70">
        <f>Sheet1!Q59</f>
        <v>1037</v>
      </c>
    </row>
    <row r="5" spans="1:3" x14ac:dyDescent="0.2">
      <c r="A5" s="33" t="s">
        <v>115</v>
      </c>
      <c r="C5" s="66"/>
    </row>
    <row r="7" spans="1:3" x14ac:dyDescent="0.2">
      <c r="A7" s="33" t="s">
        <v>102</v>
      </c>
      <c r="C7" s="6">
        <f>Sheet1!Z59</f>
        <v>466414</v>
      </c>
    </row>
    <row r="8" spans="1:3" x14ac:dyDescent="0.2">
      <c r="A8" s="33" t="s">
        <v>113</v>
      </c>
      <c r="C8" s="6">
        <f>Sheet1!V59</f>
        <v>1071681</v>
      </c>
    </row>
    <row r="9" spans="1:3" x14ac:dyDescent="0.2">
      <c r="A9" s="8"/>
      <c r="C9" s="21"/>
    </row>
    <row r="10" spans="1:3" x14ac:dyDescent="0.2">
      <c r="A10" s="33" t="s">
        <v>117</v>
      </c>
      <c r="C10" s="67"/>
    </row>
    <row r="11" spans="1:3" x14ac:dyDescent="0.2">
      <c r="A11" s="33" t="s">
        <v>116</v>
      </c>
      <c r="C11" s="65"/>
    </row>
    <row r="13" spans="1:3" x14ac:dyDescent="0.2">
      <c r="A13" s="33" t="s">
        <v>103</v>
      </c>
      <c r="C13" s="61" t="e">
        <f>SUM(C5/C17)</f>
        <v>#DIV/0!</v>
      </c>
    </row>
    <row r="14" spans="1:3" x14ac:dyDescent="0.2">
      <c r="A14" s="33" t="s">
        <v>104</v>
      </c>
      <c r="C14" s="61" t="e">
        <f>SUM(C4/C11)</f>
        <v>#DIV/0!</v>
      </c>
    </row>
    <row r="16" spans="1:3" x14ac:dyDescent="0.2">
      <c r="A16" s="33" t="s">
        <v>105</v>
      </c>
      <c r="C16" s="68"/>
    </row>
    <row r="17" spans="1:6" x14ac:dyDescent="0.2">
      <c r="A17" t="s">
        <v>107</v>
      </c>
      <c r="C17" s="67"/>
      <c r="F17" s="34"/>
    </row>
    <row r="18" spans="1:6" x14ac:dyDescent="0.2">
      <c r="A18" s="33" t="s">
        <v>106</v>
      </c>
      <c r="C18" s="69">
        <f>SUM(C16+C17)</f>
        <v>0</v>
      </c>
    </row>
    <row r="20" spans="1:6" x14ac:dyDescent="0.2">
      <c r="A20" s="33" t="s">
        <v>108</v>
      </c>
      <c r="C20" s="6">
        <f>SUM(C7/40*100)</f>
        <v>1166035</v>
      </c>
    </row>
    <row r="21" spans="1:6" x14ac:dyDescent="0.2">
      <c r="A21" s="33" t="s">
        <v>111</v>
      </c>
      <c r="C21" s="6">
        <f>SUM(C8/40*100)</f>
        <v>2679202.5</v>
      </c>
    </row>
    <row r="22" spans="1:6" x14ac:dyDescent="0.2">
      <c r="A22" s="8"/>
      <c r="C22" s="34"/>
    </row>
    <row r="23" spans="1:6" x14ac:dyDescent="0.2">
      <c r="A23" s="33" t="s">
        <v>109</v>
      </c>
      <c r="B23" s="62" t="s">
        <v>112</v>
      </c>
      <c r="C23" s="33" t="e">
        <f>SUM(C20/C18)</f>
        <v>#DIV/0!</v>
      </c>
    </row>
    <row r="25" spans="1:6" x14ac:dyDescent="0.2">
      <c r="A25" s="33" t="s">
        <v>110</v>
      </c>
      <c r="B25" s="33" t="s">
        <v>112</v>
      </c>
      <c r="C25" s="33" t="e">
        <f>SUM(C21/C18)</f>
        <v>#DIV/0!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36016-F692-4F8F-9526-9D277993A351}">
  <sheetPr>
    <pageSetUpPr fitToPage="1"/>
  </sheetPr>
  <dimension ref="A1:B37"/>
  <sheetViews>
    <sheetView topLeftCell="A22" workbookViewId="0">
      <selection activeCell="B8" sqref="B8"/>
    </sheetView>
  </sheetViews>
  <sheetFormatPr defaultRowHeight="24.95" customHeight="1" x14ac:dyDescent="0.2"/>
  <cols>
    <col min="1" max="1" width="8.88671875" style="72"/>
    <col min="2" max="2" width="45" style="72" customWidth="1"/>
    <col min="3" max="16384" width="8.88671875" style="72"/>
  </cols>
  <sheetData>
    <row r="1" spans="1:2" ht="24.95" customHeight="1" x14ac:dyDescent="0.2">
      <c r="A1" s="71">
        <v>1</v>
      </c>
      <c r="B1" s="71"/>
    </row>
    <row r="2" spans="1:2" ht="24.95" customHeight="1" x14ac:dyDescent="0.2">
      <c r="A2" s="71">
        <v>2</v>
      </c>
      <c r="B2" s="71"/>
    </row>
    <row r="3" spans="1:2" ht="24.95" customHeight="1" x14ac:dyDescent="0.2">
      <c r="A3" s="71">
        <v>3</v>
      </c>
      <c r="B3" s="71"/>
    </row>
    <row r="4" spans="1:2" ht="24.95" customHeight="1" x14ac:dyDescent="0.2">
      <c r="A4" s="71">
        <v>4</v>
      </c>
      <c r="B4" s="71"/>
    </row>
    <row r="5" spans="1:2" ht="24.95" customHeight="1" x14ac:dyDescent="0.2">
      <c r="A5" s="71">
        <v>5</v>
      </c>
      <c r="B5" s="71"/>
    </row>
    <row r="6" spans="1:2" ht="24.95" customHeight="1" x14ac:dyDescent="0.2">
      <c r="A6" s="71">
        <v>6</v>
      </c>
      <c r="B6" s="71"/>
    </row>
    <row r="7" spans="1:2" ht="24.95" customHeight="1" x14ac:dyDescent="0.2">
      <c r="A7" s="71">
        <v>7</v>
      </c>
      <c r="B7" s="71"/>
    </row>
    <row r="8" spans="1:2" ht="24.95" customHeight="1" x14ac:dyDescent="0.2">
      <c r="A8" s="71">
        <v>8</v>
      </c>
      <c r="B8" s="71"/>
    </row>
    <row r="9" spans="1:2" ht="24.95" customHeight="1" x14ac:dyDescent="0.2">
      <c r="A9" s="71">
        <v>9</v>
      </c>
      <c r="B9" s="71"/>
    </row>
    <row r="10" spans="1:2" ht="24.95" customHeight="1" x14ac:dyDescent="0.2">
      <c r="A10" s="71">
        <v>10</v>
      </c>
      <c r="B10" s="71"/>
    </row>
    <row r="11" spans="1:2" ht="24.95" customHeight="1" x14ac:dyDescent="0.2">
      <c r="A11" s="71">
        <v>11</v>
      </c>
      <c r="B11" s="71"/>
    </row>
    <row r="12" spans="1:2" ht="24.95" customHeight="1" x14ac:dyDescent="0.2">
      <c r="A12" s="71">
        <v>12</v>
      </c>
      <c r="B12" s="71"/>
    </row>
    <row r="13" spans="1:2" ht="24.95" customHeight="1" x14ac:dyDescent="0.2">
      <c r="A13" s="71">
        <v>13</v>
      </c>
      <c r="B13" s="71"/>
    </row>
    <row r="14" spans="1:2" ht="24.95" customHeight="1" x14ac:dyDescent="0.2">
      <c r="A14" s="71" t="s">
        <v>118</v>
      </c>
      <c r="B14" s="71"/>
    </row>
    <row r="15" spans="1:2" ht="24.95" customHeight="1" x14ac:dyDescent="0.2">
      <c r="A15" s="71">
        <v>14</v>
      </c>
      <c r="B15" s="71"/>
    </row>
    <row r="16" spans="1:2" ht="24.95" customHeight="1" x14ac:dyDescent="0.2">
      <c r="A16" s="71">
        <v>15</v>
      </c>
      <c r="B16" s="71"/>
    </row>
    <row r="17" spans="1:2" ht="24.95" customHeight="1" x14ac:dyDescent="0.2">
      <c r="A17" s="71">
        <v>16</v>
      </c>
      <c r="B17" s="71"/>
    </row>
    <row r="18" spans="1:2" ht="24.95" customHeight="1" x14ac:dyDescent="0.2">
      <c r="A18" s="71">
        <v>17</v>
      </c>
      <c r="B18" s="71"/>
    </row>
    <row r="19" spans="1:2" ht="24.95" customHeight="1" x14ac:dyDescent="0.2">
      <c r="A19" s="71">
        <v>18</v>
      </c>
      <c r="B19" s="71"/>
    </row>
    <row r="20" spans="1:2" ht="24.95" customHeight="1" x14ac:dyDescent="0.2">
      <c r="A20" s="71">
        <v>19</v>
      </c>
      <c r="B20" s="71"/>
    </row>
    <row r="21" spans="1:2" ht="24.95" customHeight="1" x14ac:dyDescent="0.2">
      <c r="A21" s="71">
        <v>20</v>
      </c>
      <c r="B21" s="71"/>
    </row>
    <row r="22" spans="1:2" ht="24.95" customHeight="1" x14ac:dyDescent="0.2">
      <c r="A22" s="71">
        <v>21</v>
      </c>
      <c r="B22" s="71"/>
    </row>
    <row r="23" spans="1:2" ht="24.95" customHeight="1" x14ac:dyDescent="0.2">
      <c r="A23" s="71">
        <v>22</v>
      </c>
      <c r="B23" s="71"/>
    </row>
    <row r="24" spans="1:2" ht="24.95" customHeight="1" x14ac:dyDescent="0.2">
      <c r="A24" s="71">
        <v>23</v>
      </c>
      <c r="B24" s="71"/>
    </row>
    <row r="25" spans="1:2" ht="24.95" customHeight="1" x14ac:dyDescent="0.2">
      <c r="A25" s="71">
        <v>24</v>
      </c>
      <c r="B25" s="71"/>
    </row>
    <row r="26" spans="1:2" ht="24.95" customHeight="1" x14ac:dyDescent="0.2">
      <c r="A26" s="71">
        <v>25</v>
      </c>
      <c r="B26" s="71"/>
    </row>
    <row r="27" spans="1:2" ht="24.95" customHeight="1" x14ac:dyDescent="0.2">
      <c r="A27" s="71">
        <v>26</v>
      </c>
      <c r="B27" s="71"/>
    </row>
    <row r="28" spans="1:2" ht="24.95" customHeight="1" x14ac:dyDescent="0.2">
      <c r="A28" s="71">
        <v>27</v>
      </c>
      <c r="B28" s="71"/>
    </row>
    <row r="29" spans="1:2" ht="24.95" customHeight="1" x14ac:dyDescent="0.2">
      <c r="A29" s="71">
        <v>28</v>
      </c>
      <c r="B29" s="71"/>
    </row>
    <row r="30" spans="1:2" ht="24.95" customHeight="1" x14ac:dyDescent="0.2">
      <c r="A30" s="71">
        <v>29</v>
      </c>
      <c r="B30" s="71"/>
    </row>
    <row r="31" spans="1:2" ht="24.95" customHeight="1" x14ac:dyDescent="0.2">
      <c r="A31" s="71">
        <v>30</v>
      </c>
      <c r="B31" s="71"/>
    </row>
    <row r="32" spans="1:2" ht="24.95" customHeight="1" x14ac:dyDescent="0.2">
      <c r="A32" s="71">
        <v>31</v>
      </c>
      <c r="B32" s="71"/>
    </row>
    <row r="33" spans="1:2" ht="24.95" customHeight="1" x14ac:dyDescent="0.2">
      <c r="A33" s="71">
        <v>32</v>
      </c>
      <c r="B33" s="71"/>
    </row>
    <row r="34" spans="1:2" ht="24.95" customHeight="1" x14ac:dyDescent="0.2">
      <c r="A34" s="71">
        <v>33</v>
      </c>
      <c r="B34" s="71"/>
    </row>
    <row r="35" spans="1:2" ht="24.95" customHeight="1" x14ac:dyDescent="0.2">
      <c r="A35" s="71">
        <v>34</v>
      </c>
      <c r="B35" s="71"/>
    </row>
    <row r="36" spans="1:2" ht="24.95" customHeight="1" x14ac:dyDescent="0.2">
      <c r="A36" s="71">
        <v>35</v>
      </c>
      <c r="B36" s="71"/>
    </row>
    <row r="37" spans="1:2" ht="24.95" customHeight="1" x14ac:dyDescent="0.2">
      <c r="A37" s="71">
        <v>36</v>
      </c>
      <c r="B37" s="71"/>
    </row>
  </sheetData>
  <pageMargins left="0" right="0" top="0" bottom="0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Calc</vt:lpstr>
      <vt:lpstr>Sheet2</vt:lpstr>
      <vt:lpstr>Sheet1!Print_Area</vt:lpstr>
    </vt:vector>
  </TitlesOfParts>
  <Company>Milton Keynes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Jordan, Anne</dc:creator>
  <cp:lastModifiedBy>Lynne McAulay</cp:lastModifiedBy>
  <cp:lastPrinted>2019-09-03T14:18:49Z</cp:lastPrinted>
  <dcterms:created xsi:type="dcterms:W3CDTF">2015-09-29T15:17:23Z</dcterms:created>
  <dcterms:modified xsi:type="dcterms:W3CDTF">2019-09-12T14:09:29Z</dcterms:modified>
</cp:coreProperties>
</file>